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12" sheetId="2" r:id="rId1"/>
    <sheet name="13" sheetId="3" r:id="rId2"/>
    <sheet name="14" sheetId="4" r:id="rId3"/>
    <sheet name="15(1)" sheetId="5" r:id="rId4"/>
    <sheet name="15(2)" sheetId="6" r:id="rId5"/>
    <sheet name="16" sheetId="7" r:id="rId6"/>
    <sheet name="17" sheetId="8" r:id="rId7"/>
    <sheet name="18" sheetId="9" r:id="rId8"/>
    <sheet name="19 " sheetId="14" r:id="rId9"/>
    <sheet name="20 " sheetId="12" r:id="rId10"/>
  </sheets>
  <definedNames>
    <definedName name="_xlnm.Print_Area" localSheetId="0">'12'!$B$2:$J$10</definedName>
    <definedName name="_xlnm.Print_Area" localSheetId="1">'13'!$B$2:$H$9</definedName>
    <definedName name="_xlnm.Print_Area" localSheetId="2">'14'!$B$2:$G$9</definedName>
    <definedName name="_xlnm.Print_Area" localSheetId="3">'15(1)'!$B$2:$F$40</definedName>
    <definedName name="_xlnm.Print_Area" localSheetId="4">'15(2)'!$B$2:$F$42</definedName>
    <definedName name="_xlnm.Print_Area" localSheetId="5">'16'!$B$2:$G$85</definedName>
    <definedName name="_xlnm.Print_Area" localSheetId="6">'17'!$B$2:$G$47</definedName>
    <definedName name="_xlnm.Print_Area" localSheetId="7">'18'!$B$2:$H$14</definedName>
    <definedName name="_xlnm.Print_Area" localSheetId="8">'19 '!$B$2:$K$33</definedName>
    <definedName name="_xlnm.Print_Area" localSheetId="9">'20 '!$B$2:$K$15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4" l="1"/>
  <c r="E32" i="14" l="1"/>
  <c r="F32" i="14"/>
  <c r="G32" i="14"/>
  <c r="D32" i="14"/>
  <c r="E28" i="14"/>
  <c r="F28" i="14"/>
  <c r="D28" i="14"/>
  <c r="D24" i="14"/>
  <c r="K9" i="14" l="1"/>
  <c r="J9" i="14"/>
  <c r="I9" i="14"/>
  <c r="H9" i="14"/>
  <c r="G9" i="14"/>
  <c r="F9" i="14"/>
  <c r="E9" i="14"/>
  <c r="D9" i="14"/>
  <c r="K17" i="14"/>
  <c r="J17" i="14"/>
  <c r="I17" i="14"/>
  <c r="H17" i="14"/>
  <c r="G17" i="14"/>
  <c r="F17" i="14"/>
  <c r="E17" i="14"/>
  <c r="D17" i="14"/>
  <c r="K13" i="14"/>
  <c r="J13" i="14"/>
  <c r="I13" i="14"/>
  <c r="H13" i="14"/>
  <c r="G13" i="14"/>
  <c r="F13" i="14"/>
  <c r="E13" i="14"/>
  <c r="D13" i="14"/>
  <c r="C10" i="12"/>
  <c r="H6" i="12"/>
  <c r="D6" i="12"/>
  <c r="C6" i="12" l="1"/>
  <c r="H13" i="9"/>
  <c r="H12" i="9"/>
  <c r="H11" i="9"/>
  <c r="H10" i="9"/>
  <c r="H9" i="9"/>
  <c r="H8" i="9"/>
  <c r="G7" i="9"/>
  <c r="H7" i="9" s="1"/>
  <c r="F7" i="9"/>
  <c r="F6" i="9"/>
  <c r="F5" i="9" s="1"/>
  <c r="G28" i="8"/>
  <c r="F28" i="8"/>
  <c r="E28" i="8"/>
  <c r="D28" i="8"/>
  <c r="G6" i="8"/>
  <c r="F6" i="8"/>
  <c r="E6" i="8"/>
  <c r="D6" i="8"/>
  <c r="C6" i="8"/>
  <c r="E40" i="6"/>
  <c r="D40" i="6"/>
  <c r="F39" i="6"/>
  <c r="F38" i="6"/>
  <c r="F37" i="6"/>
  <c r="F36" i="6"/>
  <c r="F35" i="6"/>
  <c r="F34" i="6"/>
  <c r="F33" i="6"/>
  <c r="F32" i="6"/>
  <c r="F31" i="6"/>
  <c r="F30" i="6"/>
  <c r="F29" i="6"/>
  <c r="F28" i="6"/>
  <c r="E27" i="6"/>
  <c r="E41" i="6" s="1"/>
  <c r="D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E38" i="5"/>
  <c r="D38" i="5"/>
  <c r="F37" i="5"/>
  <c r="F36" i="5"/>
  <c r="F35" i="5"/>
  <c r="F34" i="5"/>
  <c r="F33" i="5"/>
  <c r="F32" i="5"/>
  <c r="E31" i="5"/>
  <c r="E39" i="5" s="1"/>
  <c r="D31" i="5"/>
  <c r="D39" i="5" s="1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G8" i="4"/>
  <c r="G5" i="4"/>
  <c r="F5" i="4"/>
  <c r="D9" i="2"/>
  <c r="I9" i="2" s="1"/>
  <c r="J7" i="2"/>
  <c r="I7" i="2"/>
  <c r="G7" i="2"/>
  <c r="H7" i="2" s="1"/>
  <c r="J6" i="2"/>
  <c r="I6" i="2"/>
  <c r="H6" i="2"/>
  <c r="D41" i="6" l="1"/>
  <c r="F31" i="5"/>
  <c r="F38" i="5"/>
  <c r="F40" i="6"/>
  <c r="F27" i="6"/>
  <c r="G6" i="9"/>
  <c r="F39" i="5" l="1"/>
  <c r="F41" i="6"/>
  <c r="H6" i="9"/>
  <c r="G5" i="9"/>
  <c r="H5" i="9" s="1"/>
  <c r="G24" i="14"/>
  <c r="F24" i="14"/>
  <c r="E24" i="14"/>
</calcChain>
</file>

<file path=xl/sharedStrings.xml><?xml version="1.0" encoding="utf-8"?>
<sst xmlns="http://schemas.openxmlformats.org/spreadsheetml/2006/main" count="467" uniqueCount="242">
  <si>
    <t>１２　国勢調査世帯数、人口等の推移</t>
    <rPh sb="3" eb="5">
      <t>コクセイ</t>
    </rPh>
    <rPh sb="5" eb="7">
      <t>チョウサ</t>
    </rPh>
    <rPh sb="11" eb="13">
      <t>ジンコウ</t>
    </rPh>
    <rPh sb="13" eb="14">
      <t>トウ</t>
    </rPh>
    <phoneticPr fontId="4"/>
  </si>
  <si>
    <t>（各年10月1日現在）</t>
    <phoneticPr fontId="2"/>
  </si>
  <si>
    <t>世帯数　　　（世帯）</t>
  </si>
  <si>
    <t>人口</t>
  </si>
  <si>
    <t>前回調査に対する人口増加</t>
  </si>
  <si>
    <t>１世帯あ
たり人員</t>
  </si>
  <si>
    <r>
      <t xml:space="preserve">人口密度
</t>
    </r>
    <r>
      <rPr>
        <sz val="9"/>
        <rFont val="ＭＳ Ｐゴシック"/>
        <family val="3"/>
        <charset val="128"/>
      </rPr>
      <t>（１ｋ㎡あたり）</t>
    </r>
  </si>
  <si>
    <t>総数（人）</t>
  </si>
  <si>
    <t>男（人）</t>
  </si>
  <si>
    <t>女（人）</t>
  </si>
  <si>
    <t>増加数（人）</t>
  </si>
  <si>
    <t>増加率（％）</t>
  </si>
  <si>
    <t>令和2年</t>
    <rPh sb="0" eb="2">
      <t>レイワ</t>
    </rPh>
    <rPh sb="3" eb="4">
      <t>ネン</t>
    </rPh>
    <phoneticPr fontId="2"/>
  </si>
  <si>
    <t>資料：総務課（国勢調査）</t>
  </si>
  <si>
    <t>１３　夜間人口及び昼間人口</t>
    <phoneticPr fontId="4"/>
  </si>
  <si>
    <t>単位：人（各年10月1日現在）</t>
  </si>
  <si>
    <r>
      <t xml:space="preserve">夜間人口
</t>
    </r>
    <r>
      <rPr>
        <sz val="9"/>
        <rFont val="ＭＳ Ｐゴシック"/>
        <family val="3"/>
        <charset val="128"/>
      </rPr>
      <t>常住地に
よる人口</t>
    </r>
    <rPh sb="7" eb="8">
      <t>チ</t>
    </rPh>
    <rPh sb="12" eb="14">
      <t>ジンコウ</t>
    </rPh>
    <phoneticPr fontId="4"/>
  </si>
  <si>
    <r>
      <t xml:space="preserve">昼間人口
</t>
    </r>
    <r>
      <rPr>
        <sz val="9"/>
        <rFont val="ＭＳ Ｐゴシック"/>
        <family val="3"/>
        <charset val="128"/>
      </rPr>
      <t>従業地 ・通学
地による人 口</t>
    </r>
    <phoneticPr fontId="4"/>
  </si>
  <si>
    <t>夜間人口に対
する昼間人口
の割合  （％）</t>
    <phoneticPr fontId="4"/>
  </si>
  <si>
    <r>
      <t xml:space="preserve">流入人口
</t>
    </r>
    <r>
      <rPr>
        <sz val="9"/>
        <rFont val="ＭＳ Ｐゴシック"/>
        <family val="3"/>
        <charset val="128"/>
      </rPr>
      <t>他市区町村から
の通勤通学者</t>
    </r>
    <phoneticPr fontId="4"/>
  </si>
  <si>
    <r>
      <t xml:space="preserve">流出人口
</t>
    </r>
    <r>
      <rPr>
        <sz val="9"/>
        <rFont val="ＭＳ Ｐゴシック"/>
        <family val="3"/>
        <charset val="128"/>
      </rPr>
      <t>他市区町村へ
の通勤通学者</t>
    </r>
  </si>
  <si>
    <t>流出入人口の差</t>
    <phoneticPr fontId="4"/>
  </si>
  <si>
    <t>１４　人口集中地区の人口、面積及び人口密度</t>
    <phoneticPr fontId="4"/>
  </si>
  <si>
    <t>各年10月1日現在</t>
    <phoneticPr fontId="2"/>
  </si>
  <si>
    <t>人　　　口
（人）</t>
  </si>
  <si>
    <t>　 総人口に対す
　 る割合（％）</t>
  </si>
  <si>
    <t>面　　　積
（ｋ㎡）</t>
  </si>
  <si>
    <t>　 総面積に対す
　 る割合（％）</t>
  </si>
  <si>
    <t>人　口　密　度
（人）</t>
  </si>
  <si>
    <t>１５　流入人口及び流出人口</t>
    <phoneticPr fontId="4"/>
  </si>
  <si>
    <t>（１）　流入人口</t>
    <phoneticPr fontId="4"/>
  </si>
  <si>
    <t>流  　　入  　　先</t>
  </si>
  <si>
    <t>通　　学　　者</t>
  </si>
  <si>
    <t>就　　業　　者</t>
  </si>
  <si>
    <t>総　　　数</t>
  </si>
  <si>
    <t>県内から</t>
  </si>
  <si>
    <t>その他の市町村</t>
    <phoneticPr fontId="4"/>
  </si>
  <si>
    <t>小　　　　　計</t>
  </si>
  <si>
    <t>他県から</t>
  </si>
  <si>
    <t>その他の都道府県</t>
  </si>
  <si>
    <t>小　　　　　　計</t>
  </si>
  <si>
    <t>合　　　　　　　　　　計</t>
  </si>
  <si>
    <t>資料：総務課（国勢調査）
注：15歳以上</t>
  </si>
  <si>
    <t>（２）　流出人口</t>
  </si>
  <si>
    <t>流  　　出  　　先</t>
  </si>
  <si>
    <t>県内へ</t>
  </si>
  <si>
    <t>他県へ</t>
  </si>
  <si>
    <t>合　　　　　　　　計</t>
  </si>
  <si>
    <t>１６　世帯の家族類型別世帯数及び世帯人員</t>
    <phoneticPr fontId="4"/>
  </si>
  <si>
    <t>（令和2年10月1日現在）</t>
    <rPh sb="1" eb="3">
      <t>レイワ</t>
    </rPh>
    <phoneticPr fontId="4"/>
  </si>
  <si>
    <t>世帯の家族類型</t>
  </si>
  <si>
    <t>一般世帯数（世帯）</t>
  </si>
  <si>
    <t>一般世帯人員（人）</t>
  </si>
  <si>
    <t>６歳未満世帯員のいる一般世帯</t>
  </si>
  <si>
    <t>６歳未満
世帯人員（人）</t>
  </si>
  <si>
    <t>世帯数（世帯）</t>
  </si>
  <si>
    <t>世帯人員（人）</t>
  </si>
  <si>
    <t>総　　　　　　　　　　　　　数</t>
  </si>
  <si>
    <t>Ａ　親　　　　族　　　　世　　　　帯</t>
  </si>
  <si>
    <t>　Ⅰ　核　　家　　族　　世　　帯</t>
  </si>
  <si>
    <t>　　（１）夫婦のみの世帯</t>
  </si>
  <si>
    <t>－</t>
  </si>
  <si>
    <t>　　（２）夫婦と子供から成る世帯</t>
  </si>
  <si>
    <t>　　（３）男親と子供から成る世帯</t>
  </si>
  <si>
    <t>　　（４）女親と子供から成る世帯</t>
  </si>
  <si>
    <t>　Ⅱ　そ　の　他　の　親　族　世　帯</t>
  </si>
  <si>
    <t>　　（５）夫婦と両親から成る世帯</t>
  </si>
  <si>
    <t>　　　①夫婦と夫の親から成る世帯</t>
  </si>
  <si>
    <t>　　　②夫婦と妻の親から成る世帯</t>
  </si>
  <si>
    <t>　　（６）夫婦とひとり親から成る世帯</t>
  </si>
  <si>
    <t>　　（７）夫婦，子供と両親から成る世帯</t>
  </si>
  <si>
    <t>　　　①夫婦，子供と夫の親から成る世帯</t>
  </si>
  <si>
    <t>　　　②夫婦，子供と妻の親から成る世帯</t>
  </si>
  <si>
    <t>　　（８）夫婦，子供とひとり親から成る世帯</t>
  </si>
  <si>
    <t>　　（９）夫婦と他の親族（親，子供を含まない）から成る世帯</t>
  </si>
  <si>
    <t>　（１０）夫婦，子供と他の親族（親を含まない）から成る世帯</t>
  </si>
  <si>
    <t>　（１１）夫婦，親と他の親戚（子供を含まない）から成る世帯</t>
  </si>
  <si>
    <t>　　　①夫婦，夫の親と他の親戚から成る世帯</t>
  </si>
  <si>
    <t>　　　②夫婦，妻の親と他の親戚から成る世帯</t>
  </si>
  <si>
    <t>　（１２）夫婦，子供，親と他の親戚から成る世帯</t>
  </si>
  <si>
    <t>　　　①夫婦，子供，夫の親と他の親族から成る世帯</t>
  </si>
  <si>
    <t>　　　②夫婦，子供，妻の親と他の親族から成る世帯</t>
  </si>
  <si>
    <t>　（１３）兄弟・姉妹のみから成る世帯</t>
  </si>
  <si>
    <t>　（１４）他に分類されない親族世帯</t>
  </si>
  <si>
    <t>Ｂ　非　　　親　　　族　　　世　　　帯</t>
  </si>
  <si>
    <t>Ｃ　単　　　　独　　　　世　　　　帯</t>
  </si>
  <si>
    <t>（再掲）</t>
  </si>
  <si>
    <t>母　　　　　子　　　　　世　　　　　帯</t>
  </si>
  <si>
    <t>父　　　　　子　　　　　世　　　　　帯</t>
  </si>
  <si>
    <t>１８歳未満世帯員のいる一般世帯</t>
  </si>
  <si>
    <t>１８歳未満
世帯人員（人）</t>
  </si>
  <si>
    <t>３世代世帯</t>
  </si>
  <si>
    <t>資料：総務課（国勢調査）
注：夫の親か妻の親か特定できない場合も含むため、内訳と総数が一致しない。　　　　　　　　　　　　　　　　　　　　　　　　　　　　　　　　　　　　　　　　　　　　　　　　　　　　　　　　　　　　　　　</t>
  </si>
  <si>
    <t>１７　配偶関係、年齢及び男女別１５歳以上人口</t>
    <phoneticPr fontId="4"/>
  </si>
  <si>
    <t>単位：人（令和2年10月1日現在）</t>
    <rPh sb="5" eb="7">
      <t>レイワ</t>
    </rPh>
    <phoneticPr fontId="4"/>
  </si>
  <si>
    <t>年齢（５歳階級）</t>
  </si>
  <si>
    <t>総数</t>
  </si>
  <si>
    <t>男</t>
  </si>
  <si>
    <t>未婚</t>
  </si>
  <si>
    <t>有配偶</t>
  </si>
  <si>
    <t>死別・離別</t>
    <rPh sb="3" eb="5">
      <t>リベツ</t>
    </rPh>
    <phoneticPr fontId="2"/>
  </si>
  <si>
    <t>総　　数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</si>
  <si>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</si>
  <si>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</si>
  <si>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</si>
  <si>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</si>
  <si>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</si>
  <si>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</si>
  <si>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</si>
  <si>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</si>
  <si>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</si>
  <si>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</si>
  <si>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</si>
  <si>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</si>
  <si>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</si>
  <si>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</si>
  <si>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</si>
  <si>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</si>
  <si>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</si>
  <si>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</si>
  <si>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女</t>
  </si>
  <si>
    <t xml:space="preserve">資料：総務課（国勢調査）
</t>
    <phoneticPr fontId="2"/>
  </si>
  <si>
    <t>１８　住居の種類、住宅の所有の関係別世帯数及び世帯人員</t>
    <phoneticPr fontId="4"/>
  </si>
  <si>
    <t>世　帯　数　　　　（世帯）</t>
  </si>
  <si>
    <t>世 帯 人 員
（人）</t>
    <phoneticPr fontId="2"/>
  </si>
  <si>
    <t>１世帯当たり
人 員 （人）</t>
  </si>
  <si>
    <t>一　　般　　世　　帯</t>
  </si>
  <si>
    <t>住宅に住む一般世帯</t>
  </si>
  <si>
    <t>主　　世　　帯</t>
  </si>
  <si>
    <t>持ち家</t>
  </si>
  <si>
    <t>公営・都市再生機構
・公社の借家</t>
    <phoneticPr fontId="4"/>
  </si>
  <si>
    <t>民営の借家</t>
  </si>
  <si>
    <t>給与住宅</t>
  </si>
  <si>
    <t>間　　借　　り</t>
  </si>
  <si>
    <t>住宅以外に住む一般世帯</t>
  </si>
  <si>
    <t>資料：総務課（国勢調査）</t>
    <phoneticPr fontId="4"/>
  </si>
  <si>
    <t>１９　市内労働力状態、年齢及び男女別１５歳以上人口</t>
    <phoneticPr fontId="4"/>
  </si>
  <si>
    <t>区　　　分</t>
    <rPh sb="0" eb="1">
      <t>ク</t>
    </rPh>
    <rPh sb="4" eb="5">
      <t>ブン</t>
    </rPh>
    <phoneticPr fontId="4"/>
  </si>
  <si>
    <r>
      <t xml:space="preserve">総　数
</t>
    </r>
    <r>
      <rPr>
        <b/>
        <sz val="10"/>
        <rFont val="ＭＳ Ｐゴシック"/>
        <family val="3"/>
        <charset val="128"/>
      </rPr>
      <t>（労働力状態）</t>
    </r>
    <rPh sb="5" eb="8">
      <t>ロウドウリョク</t>
    </rPh>
    <rPh sb="8" eb="10">
      <t>ジョウタイ</t>
    </rPh>
    <phoneticPr fontId="4"/>
  </si>
  <si>
    <t>労　　　　　働　　　　　力　　　　　人　　　　　口</t>
    <phoneticPr fontId="4"/>
  </si>
  <si>
    <t>（総　数）</t>
    <phoneticPr fontId="4"/>
  </si>
  <si>
    <t>就　　業　　者</t>
    <phoneticPr fontId="4"/>
  </si>
  <si>
    <t>完　 全
失業者</t>
  </si>
  <si>
    <t>主に仕事</t>
  </si>
  <si>
    <t>家 事 の
ほか仕事</t>
  </si>
  <si>
    <t>通学の
かたわ
ら仕事</t>
  </si>
  <si>
    <t>休業者</t>
  </si>
  <si>
    <t>15～64歳</t>
  </si>
  <si>
    <t>65歳以上</t>
  </si>
  <si>
    <t>非　　労　　働　　力　　人　　口</t>
    <phoneticPr fontId="4"/>
  </si>
  <si>
    <t>家　事</t>
  </si>
  <si>
    <t>通　学</t>
  </si>
  <si>
    <t>その他</t>
  </si>
  <si>
    <t>資料：総務課(国勢調査）
注：総数（労働力状態）は、労働力状態「不詳」を含むため、内訳と一致しない。</t>
    <rPh sb="7" eb="9">
      <t>コクセイ</t>
    </rPh>
    <rPh sb="9" eb="11">
      <t>チョウサ</t>
    </rPh>
    <rPh sb="15" eb="17">
      <t>ソウスウ</t>
    </rPh>
    <rPh sb="18" eb="20">
      <t>ロウドウ</t>
    </rPh>
    <rPh sb="20" eb="21">
      <t>リョク</t>
    </rPh>
    <rPh sb="21" eb="23">
      <t>ジョウタイ</t>
    </rPh>
    <phoneticPr fontId="4"/>
  </si>
  <si>
    <t xml:space="preserve">    </t>
  </si>
  <si>
    <t>２０　産業（大分類）別１５歳以上就業者</t>
    <phoneticPr fontId="4"/>
  </si>
  <si>
    <t>区　　　分</t>
  </si>
  <si>
    <t>第一次
産業計</t>
  </si>
  <si>
    <t>第ニ次
産業計</t>
  </si>
  <si>
    <t>農　　業</t>
  </si>
  <si>
    <t>林　　業</t>
  </si>
  <si>
    <t>漁　　業</t>
  </si>
  <si>
    <t>鉱　　業</t>
  </si>
  <si>
    <t>建設業</t>
  </si>
  <si>
    <t>製造業</t>
  </si>
  <si>
    <t>第三次
産業計</t>
  </si>
  <si>
    <t>電気・ガス
・熱 供 給・
水  道  業</t>
  </si>
  <si>
    <t>情報通信業</t>
  </si>
  <si>
    <t>運輸 ・
郵便業</t>
    <rPh sb="5" eb="7">
      <t>ユウビン</t>
    </rPh>
    <rPh sb="7" eb="8">
      <t>ギョウ</t>
    </rPh>
    <phoneticPr fontId="4"/>
  </si>
  <si>
    <t>卸売 ・
小売業</t>
    <phoneticPr fontId="4"/>
  </si>
  <si>
    <t>金融 ・
保険業</t>
    <phoneticPr fontId="4"/>
  </si>
  <si>
    <t>不動産業、
物品賃貸業</t>
    <rPh sb="3" eb="4">
      <t>ギョウ</t>
    </rPh>
    <rPh sb="6" eb="8">
      <t>ブッピン</t>
    </rPh>
    <rPh sb="8" eb="10">
      <t>チンタイ</t>
    </rPh>
    <rPh sb="10" eb="11">
      <t>ギョウ</t>
    </rPh>
    <phoneticPr fontId="4"/>
  </si>
  <si>
    <t>学術研究、専門・技術サービス業</t>
    <phoneticPr fontId="4"/>
  </si>
  <si>
    <t>宿泊業、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4"/>
  </si>
  <si>
    <t>（第三次産業）</t>
    <rPh sb="1" eb="2">
      <t>ダイ</t>
    </rPh>
    <rPh sb="2" eb="3">
      <t>サン</t>
    </rPh>
    <rPh sb="3" eb="4">
      <t>ジ</t>
    </rPh>
    <rPh sb="4" eb="6">
      <t>サンギョウ</t>
    </rPh>
    <phoneticPr fontId="4"/>
  </si>
  <si>
    <t>分類不能
の 産 業</t>
  </si>
  <si>
    <t>生活関連サービス業、娯楽業</t>
  </si>
  <si>
    <t>教育、学習支　援　業</t>
    <rPh sb="0" eb="2">
      <t>キョウイク</t>
    </rPh>
    <rPh sb="3" eb="5">
      <t>ガクシュウ</t>
    </rPh>
    <rPh sb="4" eb="5">
      <t>シュウ</t>
    </rPh>
    <rPh sb="5" eb="6">
      <t>シ</t>
    </rPh>
    <rPh sb="7" eb="8">
      <t>エン</t>
    </rPh>
    <rPh sb="9" eb="10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</si>
  <si>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</si>
  <si>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　　　サービス業</t>
  </si>
  <si>
    <r>
      <t xml:space="preserve">サービス業
</t>
    </r>
    <r>
      <rPr>
        <sz val="9"/>
        <rFont val="ＭＳ Ｐゴシック"/>
        <family val="3"/>
        <charset val="128"/>
      </rPr>
      <t>（他に分類さ
れないもの）</t>
    </r>
  </si>
  <si>
    <r>
      <t xml:space="preserve">公　　務
</t>
    </r>
    <r>
      <rPr>
        <sz val="9"/>
        <rFont val="ＭＳ Ｐゴシック"/>
        <family val="3"/>
        <charset val="128"/>
      </rPr>
      <t>（他に分類さ
れないもの）</t>
    </r>
  </si>
  <si>
    <t>平成17年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</si>
  <si>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</si>
  <si>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単位：人（令和２年10月1日現在）</t>
    <rPh sb="5" eb="7">
      <t>レイワ</t>
    </rPh>
    <phoneticPr fontId="4"/>
  </si>
  <si>
    <t>単位：人（令和2年10月1日現在）</t>
    <rPh sb="5" eb="7">
      <t>レイワ</t>
    </rPh>
    <rPh sb="8" eb="9">
      <t>ネン</t>
    </rPh>
    <phoneticPr fontId="4"/>
  </si>
  <si>
    <t>平成17年</t>
    <rPh sb="0" eb="2">
      <t>ヘイセイ</t>
    </rPh>
    <rPh sb="4" eb="5">
      <t>ネン</t>
    </rPh>
    <phoneticPr fontId="2"/>
  </si>
  <si>
    <t>資料：総務課（国勢調査）
注1：夜間人口（常住地による人口）は、労働力状態「不詳」を含む。
注2：平成17,22年の夜間人口（常住地による人口）は、年齢「不詳」を除いているため、鎌ケ谷市常住人口の確定人口とは一致しない。</t>
    <rPh sb="16" eb="18">
      <t>ヤカン</t>
    </rPh>
    <rPh sb="18" eb="20">
      <t>ジンコウ</t>
    </rPh>
    <rPh sb="21" eb="23">
      <t>ジョウジュウ</t>
    </rPh>
    <rPh sb="23" eb="24">
      <t>チ</t>
    </rPh>
    <rPh sb="27" eb="29">
      <t>ジンコウ</t>
    </rPh>
    <rPh sb="49" eb="51">
      <t>ヘイセイ</t>
    </rPh>
    <rPh sb="56" eb="57">
      <t>ネン</t>
    </rPh>
    <rPh sb="65" eb="66">
      <t>チ</t>
    </rPh>
    <rPh sb="69" eb="71">
      <t>ジンコウ</t>
    </rPh>
    <phoneticPr fontId="4"/>
  </si>
  <si>
    <t xml:space="preserve">                  －</t>
    <phoneticPr fontId="2"/>
  </si>
  <si>
    <t xml:space="preserve">              －</t>
    <phoneticPr fontId="2"/>
  </si>
  <si>
    <t xml:space="preserve"> 　　　　　　－</t>
    <phoneticPr fontId="2"/>
  </si>
  <si>
    <t xml:space="preserve"> 　　　　　　－</t>
    <phoneticPr fontId="2"/>
  </si>
  <si>
    <t xml:space="preserve">       　     －</t>
    <phoneticPr fontId="2"/>
  </si>
  <si>
    <t xml:space="preserve">                    - </t>
    <phoneticPr fontId="2"/>
  </si>
  <si>
    <t>千葉市</t>
    <phoneticPr fontId="2"/>
  </si>
  <si>
    <t>市川市</t>
    <phoneticPr fontId="2"/>
  </si>
  <si>
    <t>船橋市</t>
    <phoneticPr fontId="2"/>
  </si>
  <si>
    <t>松戸市</t>
    <phoneticPr fontId="2"/>
  </si>
  <si>
    <t>野田市</t>
    <phoneticPr fontId="2"/>
  </si>
  <si>
    <t>成田市</t>
    <phoneticPr fontId="2"/>
  </si>
  <si>
    <t>佐倉市</t>
    <phoneticPr fontId="2"/>
  </si>
  <si>
    <t>東金市</t>
    <rPh sb="0" eb="1">
      <t>ヒガシ</t>
    </rPh>
    <rPh sb="1" eb="2">
      <t>カネ</t>
    </rPh>
    <phoneticPr fontId="4"/>
  </si>
  <si>
    <t>習志野市</t>
    <phoneticPr fontId="2"/>
  </si>
  <si>
    <t>柏市</t>
    <phoneticPr fontId="2"/>
  </si>
  <si>
    <t>市原市</t>
    <phoneticPr fontId="2"/>
  </si>
  <si>
    <t>流山市</t>
    <phoneticPr fontId="2"/>
  </si>
  <si>
    <t>八千代市</t>
    <phoneticPr fontId="2"/>
  </si>
  <si>
    <t>我孫子市</t>
    <phoneticPr fontId="2"/>
  </si>
  <si>
    <t>浦安市</t>
    <phoneticPr fontId="2"/>
  </si>
  <si>
    <t>四街道市</t>
    <phoneticPr fontId="2"/>
  </si>
  <si>
    <t>八街市</t>
    <phoneticPr fontId="2"/>
  </si>
  <si>
    <t>白井市</t>
    <phoneticPr fontId="2"/>
  </si>
  <si>
    <t>印西市</t>
    <phoneticPr fontId="2"/>
  </si>
  <si>
    <t>富里市</t>
    <phoneticPr fontId="2"/>
  </si>
  <si>
    <t>山武市</t>
    <rPh sb="0" eb="1">
      <t>ヤマ</t>
    </rPh>
    <rPh sb="1" eb="2">
      <t>タケシ</t>
    </rPh>
    <rPh sb="2" eb="3">
      <t>シ</t>
    </rPh>
    <phoneticPr fontId="4"/>
  </si>
  <si>
    <t>酒々井 町</t>
    <phoneticPr fontId="2"/>
  </si>
  <si>
    <t>栄町</t>
    <phoneticPr fontId="2"/>
  </si>
  <si>
    <t>その他の市町村</t>
    <phoneticPr fontId="4"/>
  </si>
  <si>
    <t>茨城県</t>
    <phoneticPr fontId="2"/>
  </si>
  <si>
    <t>群馬県</t>
    <rPh sb="0" eb="1">
      <t>グン</t>
    </rPh>
    <rPh sb="1" eb="2">
      <t>ウマ</t>
    </rPh>
    <rPh sb="2" eb="3">
      <t>ケン</t>
    </rPh>
    <phoneticPr fontId="4"/>
  </si>
  <si>
    <t>埼玉県</t>
    <phoneticPr fontId="2"/>
  </si>
  <si>
    <t>東京都</t>
    <phoneticPr fontId="2"/>
  </si>
  <si>
    <t>神奈川県</t>
    <phoneticPr fontId="2"/>
  </si>
  <si>
    <t xml:space="preserve">                     - </t>
    <phoneticPr fontId="2"/>
  </si>
  <si>
    <t xml:space="preserve">                      - </t>
    <phoneticPr fontId="2"/>
  </si>
  <si>
    <t>木更津市</t>
    <phoneticPr fontId="2"/>
  </si>
  <si>
    <t>成田市</t>
    <phoneticPr fontId="2"/>
  </si>
  <si>
    <t>我孫子市</t>
    <phoneticPr fontId="2"/>
  </si>
  <si>
    <t>袖ヶ浦市</t>
    <rPh sb="0" eb="1">
      <t>ソデ</t>
    </rPh>
    <rPh sb="2" eb="3">
      <t>ウラ</t>
    </rPh>
    <phoneticPr fontId="4"/>
  </si>
  <si>
    <t>八街市</t>
    <phoneticPr fontId="2"/>
  </si>
  <si>
    <t>印西市</t>
    <phoneticPr fontId="2"/>
  </si>
  <si>
    <t>富里市</t>
    <rPh sb="2" eb="3">
      <t>シ</t>
    </rPh>
    <phoneticPr fontId="2"/>
  </si>
  <si>
    <t>北海道</t>
    <rPh sb="0" eb="1">
      <t>キタ</t>
    </rPh>
    <rPh sb="1" eb="2">
      <t>ウミ</t>
    </rPh>
    <rPh sb="2" eb="3">
      <t>ミチ</t>
    </rPh>
    <phoneticPr fontId="4"/>
  </si>
  <si>
    <t>福島県</t>
    <rPh sb="0" eb="1">
      <t>フク</t>
    </rPh>
    <rPh sb="1" eb="2">
      <t>シマ</t>
    </rPh>
    <phoneticPr fontId="4"/>
  </si>
  <si>
    <t>茨城県</t>
    <phoneticPr fontId="4"/>
  </si>
  <si>
    <t>栃木県</t>
    <phoneticPr fontId="2"/>
  </si>
  <si>
    <t>埼玉県</t>
    <phoneticPr fontId="2"/>
  </si>
  <si>
    <t>新潟県</t>
    <rPh sb="0" eb="1">
      <t>ニイ</t>
    </rPh>
    <rPh sb="1" eb="2">
      <t>ガタ</t>
    </rPh>
    <phoneticPr fontId="4"/>
  </si>
  <si>
    <t>静岡県</t>
    <phoneticPr fontId="2"/>
  </si>
  <si>
    <t>愛知県</t>
    <phoneticPr fontId="2"/>
  </si>
  <si>
    <t>大阪府</t>
    <phoneticPr fontId="2"/>
  </si>
  <si>
    <t>柏市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</si>
</sst>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\(#,##0\)"/>
    <numFmt numFmtId="177" formatCode="0.00_);[Red]\(0.00\)"/>
    <numFmt numFmtId="178" formatCode="#,##0.0_);\(#,##0.0\)"/>
    <numFmt numFmtId="179" formatCode="#,##0;&quot;△ &quot;#,##0"/>
    <numFmt numFmtId="180" formatCode="0.0_);[Red]\(0.0\)"/>
    <numFmt numFmtId="181" formatCode="0.00_ "/>
    <numFmt numFmtId="182" formatCode="0.0_ "/>
    <numFmt numFmtId="183" formatCode="#,##0.0_ "/>
    <numFmt numFmtId="184" formatCode="#,##0_);[Red]\(#,##0\)"/>
    <numFmt numFmtId="185" formatCode="###\ ###\ ##0"/>
    <numFmt numFmtId="186" formatCode="#,##0.0000_);\(#,##0.0000\)"/>
  </numFmts>
  <fonts count="15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10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0" fontId="1" fillId="0" borderId="1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vertical="center"/>
    </xf>
    <xf numFmtId="178" fontId="9" fillId="0" borderId="14" xfId="1" applyNumberFormat="1" applyFont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18" xfId="1" applyFill="1" applyBorder="1" applyAlignment="1">
      <alignment vertical="center"/>
    </xf>
    <xf numFmtId="0" fontId="1" fillId="0" borderId="19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/>
    </xf>
    <xf numFmtId="179" fontId="10" fillId="2" borderId="13" xfId="1" applyNumberFormat="1" applyFont="1" applyFill="1" applyBorder="1" applyAlignment="1">
      <alignment vertical="center"/>
    </xf>
    <xf numFmtId="179" fontId="10" fillId="2" borderId="14" xfId="1" applyNumberFormat="1" applyFont="1" applyFill="1" applyBorder="1" applyAlignment="1">
      <alignment vertical="center"/>
    </xf>
    <xf numFmtId="0" fontId="1" fillId="2" borderId="12" xfId="1" applyFont="1" applyFill="1" applyBorder="1" applyAlignment="1">
      <alignment horizontal="center" vertical="center"/>
    </xf>
    <xf numFmtId="179" fontId="7" fillId="2" borderId="13" xfId="1" applyNumberFormat="1" applyFont="1" applyFill="1" applyBorder="1" applyAlignment="1">
      <alignment vertical="center"/>
    </xf>
    <xf numFmtId="179" fontId="7" fillId="2" borderId="20" xfId="1" applyNumberFormat="1" applyFont="1" applyFill="1" applyBorder="1" applyAlignment="1">
      <alignment vertical="center"/>
    </xf>
    <xf numFmtId="179" fontId="7" fillId="2" borderId="0" xfId="1" applyNumberFormat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8" fillId="2" borderId="15" xfId="1" applyFont="1" applyFill="1" applyBorder="1" applyAlignment="1">
      <alignment horizontal="center" vertical="center"/>
    </xf>
    <xf numFmtId="179" fontId="9" fillId="2" borderId="1" xfId="1" applyNumberFormat="1" applyFont="1" applyFill="1" applyBorder="1" applyAlignment="1">
      <alignment vertical="center"/>
    </xf>
    <xf numFmtId="179" fontId="9" fillId="2" borderId="22" xfId="1" applyNumberFormat="1" applyFont="1" applyFill="1" applyBorder="1" applyAlignment="1">
      <alignment vertical="center"/>
    </xf>
    <xf numFmtId="179" fontId="9" fillId="2" borderId="16" xfId="1" applyNumberFormat="1" applyFont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" fillId="0" borderId="6" xfId="1" applyFill="1" applyBorder="1" applyAlignment="1">
      <alignment horizontal="center" vertical="center" wrapText="1"/>
    </xf>
    <xf numFmtId="0" fontId="1" fillId="0" borderId="25" xfId="1" applyFill="1" applyBorder="1" applyAlignment="1">
      <alignment vertical="center" wrapText="1"/>
    </xf>
    <xf numFmtId="0" fontId="1" fillId="0" borderId="25" xfId="1" applyFill="1" applyBorder="1" applyAlignment="1">
      <alignment horizontal="center" vertical="center" wrapText="1"/>
    </xf>
    <xf numFmtId="0" fontId="1" fillId="0" borderId="4" xfId="1" applyFill="1" applyBorder="1" applyAlignment="1">
      <alignment vertical="center" wrapText="1"/>
    </xf>
    <xf numFmtId="0" fontId="1" fillId="0" borderId="26" xfId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vertical="center"/>
    </xf>
    <xf numFmtId="181" fontId="7" fillId="0" borderId="13" xfId="1" applyNumberFormat="1" applyFont="1" applyFill="1" applyBorder="1" applyAlignment="1">
      <alignment vertical="center"/>
    </xf>
    <xf numFmtId="182" fontId="7" fillId="0" borderId="13" xfId="1" applyNumberFormat="1" applyFont="1" applyFill="1" applyBorder="1" applyAlignment="1">
      <alignment vertical="center"/>
    </xf>
    <xf numFmtId="183" fontId="7" fillId="0" borderId="14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80" fontId="7" fillId="0" borderId="21" xfId="1" applyNumberFormat="1" applyFont="1" applyFill="1" applyBorder="1" applyAlignment="1">
      <alignment vertical="center"/>
    </xf>
    <xf numFmtId="181" fontId="7" fillId="0" borderId="21" xfId="1" applyNumberFormat="1" applyFont="1" applyFill="1" applyBorder="1" applyAlignment="1">
      <alignment vertical="center"/>
    </xf>
    <xf numFmtId="182" fontId="7" fillId="0" borderId="21" xfId="1" applyNumberFormat="1" applyFont="1" applyFill="1" applyBorder="1" applyAlignment="1">
      <alignment vertical="center"/>
    </xf>
    <xf numFmtId="183" fontId="7" fillId="0" borderId="2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76" fontId="9" fillId="0" borderId="22" xfId="1" applyNumberFormat="1" applyFont="1" applyFill="1" applyBorder="1" applyAlignment="1">
      <alignment vertical="center"/>
    </xf>
    <xf numFmtId="180" fontId="9" fillId="0" borderId="22" xfId="1" applyNumberFormat="1" applyFont="1" applyFill="1" applyBorder="1" applyAlignment="1">
      <alignment vertical="center"/>
    </xf>
    <xf numFmtId="181" fontId="9" fillId="0" borderId="22" xfId="1" applyNumberFormat="1" applyFont="1" applyFill="1" applyBorder="1" applyAlignment="1">
      <alignment vertical="center"/>
    </xf>
    <xf numFmtId="182" fontId="9" fillId="0" borderId="16" xfId="1" applyNumberFormat="1" applyFont="1" applyFill="1" applyBorder="1" applyAlignment="1">
      <alignment vertical="center"/>
    </xf>
    <xf numFmtId="183" fontId="9" fillId="0" borderId="14" xfId="1" applyNumberFormat="1" applyFont="1" applyFill="1" applyBorder="1" applyAlignment="1">
      <alignment vertical="center"/>
    </xf>
    <xf numFmtId="0" fontId="1" fillId="0" borderId="25" xfId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84" fontId="10" fillId="0" borderId="29" xfId="1" applyNumberFormat="1" applyFont="1" applyBorder="1" applyAlignment="1">
      <alignment vertical="center"/>
    </xf>
    <xf numFmtId="184" fontId="3" fillId="0" borderId="14" xfId="1" applyNumberFormat="1" applyFont="1" applyBorder="1" applyAlignment="1">
      <alignment vertical="center"/>
    </xf>
    <xf numFmtId="184" fontId="10" fillId="0" borderId="13" xfId="1" applyNumberFormat="1" applyFont="1" applyBorder="1" applyAlignment="1">
      <alignment vertical="center"/>
    </xf>
    <xf numFmtId="184" fontId="10" fillId="0" borderId="13" xfId="1" applyNumberFormat="1" applyFont="1" applyBorder="1" applyAlignment="1">
      <alignment horizontal="right" vertical="center"/>
    </xf>
    <xf numFmtId="0" fontId="1" fillId="0" borderId="9" xfId="1" applyBorder="1" applyAlignment="1">
      <alignment horizontal="distributed" vertical="center" justifyLastLine="1"/>
    </xf>
    <xf numFmtId="0" fontId="8" fillId="0" borderId="10" xfId="1" applyFont="1" applyBorder="1" applyAlignment="1">
      <alignment horizontal="center" vertical="center"/>
    </xf>
    <xf numFmtId="184" fontId="3" fillId="0" borderId="10" xfId="1" applyNumberFormat="1" applyFont="1" applyBorder="1" applyAlignment="1">
      <alignment vertical="center"/>
    </xf>
    <xf numFmtId="184" fontId="3" fillId="0" borderId="30" xfId="1" applyNumberFormat="1" applyFont="1" applyBorder="1" applyAlignment="1">
      <alignment vertical="center"/>
    </xf>
    <xf numFmtId="0" fontId="1" fillId="0" borderId="13" xfId="1" applyBorder="1" applyAlignment="1">
      <alignment horizontal="distributed" vertical="center" justifyLastLine="1"/>
    </xf>
    <xf numFmtId="184" fontId="3" fillId="0" borderId="33" xfId="1" applyNumberFormat="1" applyFont="1" applyBorder="1" applyAlignment="1">
      <alignment vertical="center"/>
    </xf>
    <xf numFmtId="184" fontId="3" fillId="0" borderId="34" xfId="1" applyNumberFormat="1" applyFont="1" applyBorder="1" applyAlignment="1">
      <alignment vertical="center"/>
    </xf>
    <xf numFmtId="0" fontId="1" fillId="0" borderId="3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185" fontId="12" fillId="0" borderId="12" xfId="1" applyNumberFormat="1" applyFont="1" applyFill="1" applyBorder="1" applyAlignment="1">
      <alignment horizontal="center" vertical="center"/>
    </xf>
    <xf numFmtId="184" fontId="6" fillId="0" borderId="29" xfId="1" applyNumberFormat="1" applyFont="1" applyFill="1" applyBorder="1" applyAlignment="1">
      <alignment vertical="center"/>
    </xf>
    <xf numFmtId="184" fontId="6" fillId="0" borderId="38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vertical="center"/>
    </xf>
    <xf numFmtId="184" fontId="6" fillId="0" borderId="13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85" fontId="12" fillId="0" borderId="12" xfId="1" applyNumberFormat="1" applyFont="1" applyFill="1" applyBorder="1" applyAlignment="1">
      <alignment vertical="center" wrapText="1"/>
    </xf>
    <xf numFmtId="185" fontId="12" fillId="0" borderId="15" xfId="1" applyNumberFormat="1" applyFont="1" applyFill="1" applyBorder="1" applyAlignment="1">
      <alignment vertical="center"/>
    </xf>
    <xf numFmtId="184" fontId="6" fillId="0" borderId="16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2" fillId="0" borderId="40" xfId="1" applyFont="1" applyFill="1" applyBorder="1" applyAlignment="1">
      <alignment horizontal="center"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top" wrapText="1"/>
    </xf>
    <xf numFmtId="0" fontId="1" fillId="0" borderId="37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176" fontId="1" fillId="0" borderId="13" xfId="1" applyNumberFormat="1" applyFill="1" applyBorder="1" applyAlignment="1">
      <alignment vertical="center"/>
    </xf>
    <xf numFmtId="176" fontId="1" fillId="0" borderId="20" xfId="1" applyNumberFormat="1" applyFill="1" applyBorder="1" applyAlignment="1">
      <alignment horizontal="right" vertical="center"/>
    </xf>
    <xf numFmtId="176" fontId="1" fillId="0" borderId="13" xfId="1" applyNumberFormat="1" applyFill="1" applyBorder="1" applyAlignment="1">
      <alignment horizontal="right" vertical="center"/>
    </xf>
    <xf numFmtId="0" fontId="1" fillId="0" borderId="15" xfId="1" applyFill="1" applyBorder="1" applyAlignment="1">
      <alignment horizontal="center" vertical="center"/>
    </xf>
    <xf numFmtId="176" fontId="1" fillId="0" borderId="16" xfId="1" applyNumberFormat="1" applyFill="1" applyBorder="1" applyAlignment="1">
      <alignment horizontal="right" vertical="center"/>
    </xf>
    <xf numFmtId="176" fontId="1" fillId="0" borderId="23" xfId="1" applyNumberForma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3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176" fontId="10" fillId="0" borderId="29" xfId="1" applyNumberFormat="1" applyFont="1" applyFill="1" applyBorder="1" applyAlignment="1">
      <alignment vertical="center"/>
    </xf>
    <xf numFmtId="181" fontId="10" fillId="0" borderId="38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181" fontId="10" fillId="0" borderId="20" xfId="1" applyNumberFormat="1" applyFont="1" applyFill="1" applyBorder="1" applyAlignment="1">
      <alignment vertical="center"/>
    </xf>
    <xf numFmtId="0" fontId="1" fillId="0" borderId="29" xfId="1" applyFill="1" applyBorder="1" applyAlignment="1">
      <alignment horizontal="left" vertical="center"/>
    </xf>
    <xf numFmtId="0" fontId="1" fillId="0" borderId="13" xfId="1" applyFill="1" applyBorder="1" applyAlignment="1">
      <alignment horizontal="left" vertical="center" wrapText="1"/>
    </xf>
    <xf numFmtId="0" fontId="1" fillId="0" borderId="13" xfId="1" applyFill="1" applyBorder="1" applyAlignment="1">
      <alignment horizontal="left" vertical="center"/>
    </xf>
    <xf numFmtId="0" fontId="1" fillId="0" borderId="9" xfId="1" applyFill="1" applyBorder="1" applyAlignment="1">
      <alignment horizontal="left" vertical="center"/>
    </xf>
    <xf numFmtId="176" fontId="10" fillId="0" borderId="16" xfId="1" applyNumberFormat="1" applyFont="1" applyFill="1" applyBorder="1" applyAlignment="1">
      <alignment vertical="center"/>
    </xf>
    <xf numFmtId="181" fontId="10" fillId="0" borderId="23" xfId="1" applyNumberFormat="1" applyFont="1" applyFill="1" applyBorder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176" fontId="14" fillId="0" borderId="13" xfId="1" applyNumberFormat="1" applyFont="1" applyBorder="1" applyAlignment="1">
      <alignment vertical="center"/>
    </xf>
    <xf numFmtId="176" fontId="14" fillId="0" borderId="13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vertical="center"/>
    </xf>
    <xf numFmtId="176" fontId="14" fillId="0" borderId="16" xfId="1" applyNumberFormat="1" applyFont="1" applyBorder="1" applyAlignment="1">
      <alignment vertical="center"/>
    </xf>
    <xf numFmtId="185" fontId="1" fillId="0" borderId="0" xfId="1" applyNumberFormat="1" applyAlignment="1">
      <alignment vertical="center"/>
    </xf>
    <xf numFmtId="0" fontId="1" fillId="0" borderId="30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184" fontId="14" fillId="0" borderId="33" xfId="1" applyNumberFormat="1" applyFont="1" applyBorder="1" applyAlignment="1">
      <alignment vertical="center"/>
    </xf>
    <xf numFmtId="184" fontId="14" fillId="0" borderId="53" xfId="1" applyNumberFormat="1" applyFont="1" applyBorder="1" applyAlignment="1">
      <alignment vertical="center"/>
    </xf>
    <xf numFmtId="184" fontId="14" fillId="0" borderId="54" xfId="1" applyNumberFormat="1" applyFont="1" applyBorder="1" applyAlignment="1">
      <alignment vertical="center"/>
    </xf>
    <xf numFmtId="184" fontId="14" fillId="0" borderId="34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3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55" xfId="1" applyFont="1" applyBorder="1" applyAlignment="1">
      <alignment horizontal="center" vertical="center" wrapText="1" shrinkToFit="1"/>
    </xf>
    <xf numFmtId="0" fontId="1" fillId="0" borderId="30" xfId="1" applyFont="1" applyBorder="1" applyAlignment="1">
      <alignment horizontal="center" vertical="center" wrapText="1" shrinkToFit="1"/>
    </xf>
    <xf numFmtId="0" fontId="1" fillId="0" borderId="55" xfId="1" applyFont="1" applyBorder="1" applyAlignment="1">
      <alignment horizontal="center" vertical="center" wrapText="1"/>
    </xf>
    <xf numFmtId="185" fontId="14" fillId="0" borderId="0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178" fontId="7" fillId="2" borderId="14" xfId="1" applyNumberFormat="1" applyFont="1" applyFill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vertical="center"/>
    </xf>
    <xf numFmtId="176" fontId="14" fillId="0" borderId="20" xfId="1" applyNumberFormat="1" applyFont="1" applyBorder="1" applyAlignment="1">
      <alignment vertical="center"/>
    </xf>
    <xf numFmtId="176" fontId="14" fillId="0" borderId="23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1" fillId="0" borderId="20" xfId="1" applyNumberForma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76" fontId="1" fillId="0" borderId="41" xfId="1" applyNumberFormat="1" applyFill="1" applyBorder="1" applyAlignment="1">
      <alignment horizontal="right" vertical="center"/>
    </xf>
    <xf numFmtId="176" fontId="1" fillId="0" borderId="42" xfId="1" applyNumberFormat="1" applyFill="1" applyBorder="1" applyAlignment="1">
      <alignment horizontal="right" vertical="center"/>
    </xf>
    <xf numFmtId="176" fontId="1" fillId="0" borderId="13" xfId="1" applyNumberFormat="1" applyFill="1" applyBorder="1" applyAlignment="1">
      <alignment horizontal="center" vertical="center"/>
    </xf>
    <xf numFmtId="176" fontId="1" fillId="0" borderId="16" xfId="1" applyNumberFormat="1" applyFill="1" applyBorder="1" applyAlignment="1">
      <alignment horizontal="center" vertical="center"/>
    </xf>
    <xf numFmtId="176" fontId="1" fillId="0" borderId="43" xfId="1" applyNumberFormat="1" applyFill="1" applyBorder="1" applyAlignment="1">
      <alignment horizontal="right" vertical="center"/>
    </xf>
    <xf numFmtId="176" fontId="1" fillId="0" borderId="21" xfId="1" applyNumberFormat="1" applyFill="1" applyBorder="1" applyAlignment="1">
      <alignment horizontal="center" vertical="center"/>
    </xf>
    <xf numFmtId="186" fontId="1" fillId="0" borderId="16" xfId="1" applyNumberFormat="1" applyFill="1" applyBorder="1" applyAlignment="1">
      <alignment horizontal="center" vertical="center"/>
    </xf>
    <xf numFmtId="184" fontId="10" fillId="0" borderId="29" xfId="1" applyNumberFormat="1" applyFont="1" applyBorder="1" applyAlignment="1">
      <alignment horizontal="right" vertical="center"/>
    </xf>
    <xf numFmtId="0" fontId="1" fillId="0" borderId="29" xfId="1" applyBorder="1" applyAlignment="1">
      <alignment horizontal="distributed" vertical="center" indent="1"/>
    </xf>
    <xf numFmtId="0" fontId="1" fillId="0" borderId="13" xfId="1" applyBorder="1" applyAlignment="1">
      <alignment horizontal="distributed" vertical="center" indent="1"/>
    </xf>
    <xf numFmtId="0" fontId="1" fillId="0" borderId="29" xfId="1" applyFont="1" applyBorder="1" applyAlignment="1">
      <alignment horizontal="distributed" vertical="center" indent="1"/>
    </xf>
    <xf numFmtId="0" fontId="1" fillId="0" borderId="13" xfId="1" applyFont="1" applyBorder="1" applyAlignment="1">
      <alignment horizontal="distributed" vertical="center" indent="1"/>
    </xf>
    <xf numFmtId="0" fontId="6" fillId="0" borderId="17" xfId="1" applyFont="1" applyFill="1" applyBorder="1" applyAlignment="1">
      <alignment horizontal="left" vertical="top"/>
    </xf>
    <xf numFmtId="0" fontId="3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right"/>
    </xf>
    <xf numFmtId="0" fontId="1" fillId="0" borderId="2" xfId="1" applyFill="1" applyBorder="1" applyAlignment="1">
      <alignment vertical="center"/>
    </xf>
    <xf numFmtId="0" fontId="1" fillId="0" borderId="8" xfId="1" applyFill="1" applyBorder="1" applyAlignment="1">
      <alignment vertical="center"/>
    </xf>
    <xf numFmtId="0" fontId="1" fillId="0" borderId="3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6" fillId="2" borderId="17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/>
    <xf numFmtId="0" fontId="5" fillId="0" borderId="17" xfId="1" applyFont="1" applyFill="1" applyBorder="1" applyAlignment="1">
      <alignment horizontal="left" vertical="top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/>
    <xf numFmtId="0" fontId="1" fillId="0" borderId="27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1" xfId="1" applyFill="1" applyBorder="1" applyAlignment="1">
      <alignment vertical="center"/>
    </xf>
    <xf numFmtId="0" fontId="1" fillId="0" borderId="45" xfId="1" applyFill="1" applyBorder="1" applyAlignment="1">
      <alignment horizontal="center" vertical="center"/>
    </xf>
    <xf numFmtId="0" fontId="1" fillId="0" borderId="42" xfId="1" applyFill="1" applyBorder="1" applyAlignment="1">
      <alignment vertical="center"/>
    </xf>
    <xf numFmtId="0" fontId="5" fillId="0" borderId="17" xfId="1" applyFont="1" applyFill="1" applyBorder="1" applyAlignment="1">
      <alignment horizontal="left" vertical="top" wrapText="1"/>
    </xf>
    <xf numFmtId="0" fontId="1" fillId="0" borderId="27" xfId="1" applyFill="1" applyBorder="1" applyAlignment="1">
      <alignment horizontal="center" vertical="center"/>
    </xf>
    <xf numFmtId="0" fontId="1" fillId="0" borderId="25" xfId="1" applyFill="1" applyBorder="1" applyAlignment="1">
      <alignment vertical="center"/>
    </xf>
    <xf numFmtId="0" fontId="1" fillId="0" borderId="28" xfId="1" applyFill="1" applyBorder="1" applyAlignment="1">
      <alignment horizontal="center" vertical="center"/>
    </xf>
    <xf numFmtId="0" fontId="1" fillId="0" borderId="10" xfId="1" applyFill="1" applyBorder="1" applyAlignment="1">
      <alignment vertical="center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1" fillId="0" borderId="17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1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vertical="center" wrapText="1"/>
    </xf>
    <xf numFmtId="0" fontId="1" fillId="0" borderId="27" xfId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0" fontId="1" fillId="0" borderId="28" xfId="1" applyFill="1" applyBorder="1" applyAlignment="1">
      <alignment vertical="center"/>
    </xf>
    <xf numFmtId="0" fontId="1" fillId="0" borderId="46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33" xfId="1" applyFill="1" applyBorder="1" applyAlignment="1">
      <alignment vertical="center"/>
    </xf>
    <xf numFmtId="0" fontId="1" fillId="0" borderId="44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5" fillId="0" borderId="0" xfId="1" applyFont="1" applyBorder="1" applyAlignment="1">
      <alignment vertical="top" wrapText="1"/>
    </xf>
    <xf numFmtId="0" fontId="1" fillId="0" borderId="52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5" fillId="0" borderId="0" xfId="1" applyFont="1" applyAlignment="1">
      <alignment horizontal="left" vertical="top"/>
    </xf>
    <xf numFmtId="0" fontId="1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30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749847" y="954799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295275</xdr:colOff>
      <xdr:row>3</xdr:row>
      <xdr:rowOff>38100</xdr:rowOff>
    </xdr:from>
    <xdr:to>
      <xdr:col>2</xdr:col>
      <xdr:colOff>28575</xdr:colOff>
      <xdr:row>3</xdr:row>
      <xdr:rowOff>257175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978447" y="688428"/>
          <a:ext cx="44931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849382" y="956227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3</xdr:col>
      <xdr:colOff>885825</xdr:colOff>
      <xdr:row>3</xdr:row>
      <xdr:rowOff>190500</xdr:rowOff>
    </xdr:from>
    <xdr:to>
      <xdr:col>3</xdr:col>
      <xdr:colOff>923925</xdr:colOff>
      <xdr:row>3</xdr:row>
      <xdr:rowOff>514350</xdr:rowOff>
    </xdr:to>
    <xdr:sp textlink="">
      <xdr:nvSpPr>
        <xdr:cNvPr id="4" name="AutoShape 9"/>
        <xdr:cNvSpPr>
          <a:spLocks/>
        </xdr:cNvSpPr>
      </xdr:nvSpPr>
      <xdr:spPr bwMode="auto">
        <a:xfrm>
          <a:off x="3562350" y="923925"/>
          <a:ext cx="38100" cy="323850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7" name="Text Box 15"/>
        <xdr:cNvSpPr txBox="1">
          <a:spLocks noChangeArrowheads="1"/>
        </xdr:cNvSpPr>
      </xdr:nvSpPr>
      <xdr:spPr bwMode="auto">
        <a:xfrm>
          <a:off x="1278007" y="737152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3</xdr:col>
      <xdr:colOff>66675</xdr:colOff>
      <xdr:row>3</xdr:row>
      <xdr:rowOff>200025</xdr:rowOff>
    </xdr:from>
    <xdr:to>
      <xdr:col>3</xdr:col>
      <xdr:colOff>142875</xdr:colOff>
      <xdr:row>3</xdr:row>
      <xdr:rowOff>514350</xdr:rowOff>
    </xdr:to>
    <xdr:sp textlink="">
      <xdr:nvSpPr>
        <xdr:cNvPr id="11" name="AutoShape 3"/>
        <xdr:cNvSpPr>
          <a:spLocks/>
        </xdr:cNvSpPr>
      </xdr:nvSpPr>
      <xdr:spPr bwMode="auto">
        <a:xfrm>
          <a:off x="2743200" y="933450"/>
          <a:ext cx="76200" cy="314325"/>
        </a:xfrm>
        <a:prstGeom prst="leftBracket">
          <a:avLst>
            <a:gd name="adj" fmla="val 343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</xdr:row>
      <xdr:rowOff>238125</xdr:rowOff>
    </xdr:from>
    <xdr:to>
      <xdr:col>6</xdr:col>
      <xdr:colOff>114300</xdr:colOff>
      <xdr:row>3</xdr:row>
      <xdr:rowOff>495300</xdr:rowOff>
    </xdr:to>
    <xdr:sp textlink="">
      <xdr:nvSpPr>
        <xdr:cNvPr id="12" name="AutoShape 4"/>
        <xdr:cNvSpPr>
          <a:spLocks/>
        </xdr:cNvSpPr>
      </xdr:nvSpPr>
      <xdr:spPr bwMode="auto">
        <a:xfrm>
          <a:off x="5753100" y="971550"/>
          <a:ext cx="38100" cy="257175"/>
        </a:xfrm>
        <a:prstGeom prst="leftBracket">
          <a:avLst>
            <a:gd name="adj" fmla="val 562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904875</xdr:colOff>
      <xdr:row>3</xdr:row>
      <xdr:rowOff>219075</xdr:rowOff>
    </xdr:from>
    <xdr:to>
      <xdr:col>6</xdr:col>
      <xdr:colOff>933450</xdr:colOff>
      <xdr:row>3</xdr:row>
      <xdr:rowOff>523875</xdr:rowOff>
    </xdr:to>
    <xdr:sp textlink="">
      <xdr:nvSpPr>
        <xdr:cNvPr id="15" name="AutoShape 13"/>
        <xdr:cNvSpPr>
          <a:spLocks/>
        </xdr:cNvSpPr>
      </xdr:nvSpPr>
      <xdr:spPr bwMode="auto">
        <a:xfrm>
          <a:off x="6581775" y="952500"/>
          <a:ext cx="28575" cy="304800"/>
        </a:xfrm>
        <a:prstGeom prst="rightBracket">
          <a:avLst>
            <a:gd name="adj" fmla="val 8888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904875</xdr:colOff>
      <xdr:row>3</xdr:row>
      <xdr:rowOff>219075</xdr:rowOff>
    </xdr:from>
    <xdr:to>
      <xdr:col>5</xdr:col>
      <xdr:colOff>933450</xdr:colOff>
      <xdr:row>3</xdr:row>
      <xdr:rowOff>523875</xdr:rowOff>
    </xdr:to>
    <xdr:sp textlink="">
      <xdr:nvSpPr>
        <xdr:cNvPr id="22" name="AutoShape 7"/>
        <xdr:cNvSpPr>
          <a:spLocks/>
        </xdr:cNvSpPr>
      </xdr:nvSpPr>
      <xdr:spPr bwMode="auto">
        <a:xfrm>
          <a:off x="5581650" y="952500"/>
          <a:ext cx="28575" cy="304800"/>
        </a:xfrm>
        <a:prstGeom prst="rightBracket">
          <a:avLst>
            <a:gd name="adj" fmla="val 8888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3</xdr:row>
      <xdr:rowOff>228600</xdr:rowOff>
    </xdr:from>
    <xdr:to>
      <xdr:col>5</xdr:col>
      <xdr:colOff>114300</xdr:colOff>
      <xdr:row>3</xdr:row>
      <xdr:rowOff>485775</xdr:rowOff>
    </xdr:to>
    <xdr:sp textlink="">
      <xdr:nvSpPr>
        <xdr:cNvPr id="23" name="AutoShape 8"/>
        <xdr:cNvSpPr>
          <a:spLocks/>
        </xdr:cNvSpPr>
      </xdr:nvSpPr>
      <xdr:spPr bwMode="auto">
        <a:xfrm>
          <a:off x="4762500" y="962025"/>
          <a:ext cx="28575" cy="25717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761999</xdr:colOff>
      <xdr:row>3</xdr:row>
      <xdr:rowOff>219075</xdr:rowOff>
    </xdr:from>
    <xdr:to>
      <xdr:col>2</xdr:col>
      <xdr:colOff>807718</xdr:colOff>
      <xdr:row>3</xdr:row>
      <xdr:rowOff>485775</xdr:rowOff>
    </xdr:to>
    <xdr:sp textlink="">
      <xdr:nvSpPr>
        <xdr:cNvPr id="29" name="AutoShape 9"/>
        <xdr:cNvSpPr>
          <a:spLocks/>
        </xdr:cNvSpPr>
      </xdr:nvSpPr>
      <xdr:spPr bwMode="auto">
        <a:xfrm>
          <a:off x="2438399" y="952500"/>
          <a:ext cx="45719" cy="266700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211455</xdr:colOff>
      <xdr:row>3</xdr:row>
      <xdr:rowOff>209549</xdr:rowOff>
    </xdr:from>
    <xdr:to>
      <xdr:col>2</xdr:col>
      <xdr:colOff>257174</xdr:colOff>
      <xdr:row>3</xdr:row>
      <xdr:rowOff>504824</xdr:rowOff>
    </xdr:to>
    <xdr:sp textlink="">
      <xdr:nvSpPr>
        <xdr:cNvPr id="30" name="AutoShape 9"/>
        <xdr:cNvSpPr>
          <a:spLocks/>
        </xdr:cNvSpPr>
      </xdr:nvSpPr>
      <xdr:spPr bwMode="auto">
        <a:xfrm flipH="1">
          <a:off x="1887855" y="942974"/>
          <a:ext cx="45719" cy="295275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3</xdr:row>
      <xdr:rowOff>152400</xdr:rowOff>
    </xdr:from>
    <xdr:to>
      <xdr:col>1</xdr:col>
      <xdr:colOff>323850</xdr:colOff>
      <xdr:row>3</xdr:row>
      <xdr:rowOff>381000</xdr:rowOff>
    </xdr:to>
    <xdr:sp textlink="">
      <xdr:nvSpPr>
        <xdr:cNvPr id="4" name="Text Box 6"/>
        <xdr:cNvSpPr txBox="1">
          <a:spLocks noChangeArrowheads="1"/>
        </xdr:cNvSpPr>
      </xdr:nvSpPr>
      <xdr:spPr bwMode="auto">
        <a:xfrm>
          <a:off x="752475" y="78105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2:J10"/>
  <sheetViews>
    <sheetView showGridLines="0" tabSelected="1" topLeftCell="A2" zoomScale="145" zoomScaleNormal="145" zoomScaleSheetLayoutView="100" workbookViewId="0">
      <selection activeCell="B2" sqref="B2:J10"/>
    </sheetView>
  </sheetViews>
  <sheetFormatPr defaultColWidth="9" defaultRowHeight="13.5"/>
  <cols>
    <col min="1" max="1" width="9" style="2"/>
    <col min="2" max="2" width="9.375" style="2" customWidth="1"/>
    <col min="3" max="3" width="11" style="2" customWidth="1"/>
    <col min="4" max="4" width="12.125" style="2" customWidth="1"/>
    <col min="5" max="6" width="10.625" style="2" customWidth="1"/>
    <col min="7" max="7" width="12.625" style="2" bestFit="1" customWidth="1"/>
    <col min="8" max="8" width="11.875" style="2" customWidth="1"/>
    <col min="9" max="9" width="10.5" style="2" bestFit="1" customWidth="1"/>
    <col min="10" max="10" width="11.25" style="2" customWidth="1"/>
    <col min="11" max="16384" width="9" style="2"/>
  </cols>
  <sheetData>
    <row r="2" spans="1:10" ht="23.25" customHeight="1">
      <c r="A2" s="1"/>
      <c r="B2" s="168" t="s">
        <v>0</v>
      </c>
      <c r="C2" s="168"/>
      <c r="D2" s="168"/>
      <c r="E2" s="168"/>
      <c r="F2" s="168"/>
      <c r="G2" s="168"/>
      <c r="H2" s="168"/>
      <c r="I2" s="168"/>
      <c r="J2" s="168"/>
    </row>
    <row r="3" spans="1:10" ht="14.25" thickBot="1">
      <c r="A3" s="1"/>
      <c r="B3" s="1"/>
      <c r="C3" s="1"/>
      <c r="D3" s="1"/>
      <c r="E3" s="1"/>
      <c r="F3" s="1"/>
      <c r="G3" s="1"/>
      <c r="H3" s="169" t="s">
        <v>1</v>
      </c>
      <c r="I3" s="169"/>
      <c r="J3" s="169"/>
    </row>
    <row r="4" spans="1:10" ht="21.75" customHeight="1">
      <c r="A4" s="1"/>
      <c r="B4" s="170"/>
      <c r="C4" s="172" t="s">
        <v>2</v>
      </c>
      <c r="D4" s="174" t="s">
        <v>3</v>
      </c>
      <c r="E4" s="175"/>
      <c r="F4" s="176"/>
      <c r="G4" s="177" t="s">
        <v>4</v>
      </c>
      <c r="H4" s="178"/>
      <c r="I4" s="172" t="s">
        <v>5</v>
      </c>
      <c r="J4" s="179" t="s">
        <v>6</v>
      </c>
    </row>
    <row r="5" spans="1:10" ht="21" customHeight="1">
      <c r="A5" s="1"/>
      <c r="B5" s="171"/>
      <c r="C5" s="173"/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173"/>
      <c r="J5" s="180"/>
    </row>
    <row r="6" spans="1:10" ht="36" customHeight="1">
      <c r="A6" s="1"/>
      <c r="B6" s="19" t="s">
        <v>183</v>
      </c>
      <c r="C6" s="5">
        <v>37532</v>
      </c>
      <c r="D6" s="5">
        <v>102812</v>
      </c>
      <c r="E6" s="5">
        <v>50969</v>
      </c>
      <c r="F6" s="5">
        <v>51843</v>
      </c>
      <c r="G6" s="5">
        <v>239</v>
      </c>
      <c r="H6" s="6">
        <f>ROUND(G6/D6*100,2)</f>
        <v>0.23</v>
      </c>
      <c r="I6" s="6">
        <f>ROUND(D6/C6,2)</f>
        <v>2.74</v>
      </c>
      <c r="J6" s="7">
        <f t="shared" ref="J6:J7" si="0">ROUND(D6/21.11,1)</f>
        <v>4870.3</v>
      </c>
    </row>
    <row r="7" spans="1:10" ht="36" customHeight="1">
      <c r="A7" s="1"/>
      <c r="B7" s="8">
        <v>22</v>
      </c>
      <c r="C7" s="5">
        <v>41955</v>
      </c>
      <c r="D7" s="5">
        <v>107853</v>
      </c>
      <c r="E7" s="5">
        <v>53178</v>
      </c>
      <c r="F7" s="5">
        <v>54675</v>
      </c>
      <c r="G7" s="5">
        <f>D7-D6</f>
        <v>5041</v>
      </c>
      <c r="H7" s="6">
        <f>ROUND(G7/D6*100,2)</f>
        <v>4.9000000000000004</v>
      </c>
      <c r="I7" s="6">
        <f>ROUND(D7/C7,2)</f>
        <v>2.57</v>
      </c>
      <c r="J7" s="7">
        <f t="shared" si="0"/>
        <v>5109.1000000000004</v>
      </c>
    </row>
    <row r="8" spans="1:10" ht="36" customHeight="1">
      <c r="A8" s="1"/>
      <c r="B8" s="8">
        <v>27</v>
      </c>
      <c r="C8" s="5">
        <v>44101</v>
      </c>
      <c r="D8" s="5">
        <v>108917</v>
      </c>
      <c r="E8" s="5">
        <v>53490</v>
      </c>
      <c r="F8" s="5">
        <v>55427</v>
      </c>
      <c r="G8" s="5">
        <v>1064</v>
      </c>
      <c r="H8" s="6">
        <v>0.99</v>
      </c>
      <c r="I8" s="6">
        <v>2.4700000000000002</v>
      </c>
      <c r="J8" s="145">
        <v>5166.8</v>
      </c>
    </row>
    <row r="9" spans="1:10" ht="36" customHeight="1" thickBot="1">
      <c r="A9" s="1"/>
      <c r="B9" s="9" t="s">
        <v>12</v>
      </c>
      <c r="C9" s="10">
        <v>47146</v>
      </c>
      <c r="D9" s="10">
        <f>SUM(E9:F9)</f>
        <v>109932</v>
      </c>
      <c r="E9" s="10">
        <v>53592</v>
      </c>
      <c r="F9" s="10">
        <v>56340</v>
      </c>
      <c r="G9" s="10">
        <v>1015</v>
      </c>
      <c r="H9" s="11">
        <v>0.93</v>
      </c>
      <c r="I9" s="11">
        <f>ROUND(D9/C9,2)</f>
        <v>2.33</v>
      </c>
      <c r="J9" s="12">
        <v>5215</v>
      </c>
    </row>
    <row r="10" spans="1:10" ht="20.25" customHeight="1">
      <c r="A10" s="1"/>
      <c r="B10" s="167" t="s">
        <v>13</v>
      </c>
      <c r="C10" s="167"/>
      <c r="D10" s="167"/>
      <c r="E10" s="167"/>
      <c r="F10" s="167"/>
      <c r="G10" s="167"/>
      <c r="H10" s="167"/>
      <c r="I10" s="167"/>
      <c r="J10" s="167"/>
    </row>
  </sheetData>
  <mergeCells count="9">
    <mergeCell ref="B10:J10"/>
    <mergeCell ref="B2:J2"/>
    <mergeCell ref="H3:J3"/>
    <mergeCell ref="B4:B5"/>
    <mergeCell ref="C4:C5"/>
    <mergeCell ref="D4:F4"/>
    <mergeCell ref="G4:H4"/>
    <mergeCell ref="I4:I5"/>
    <mergeCell ref="J4:J5"/>
  </mergeCells>
  <phoneticPr fontId="2"/>
  <pageMargins left="0.6" right="0.16" top="0.98402777777777772" bottom="0.98402777777777772" header="0.51180555555555551" footer="0.51180555555555551"/>
  <pageSetup paperSize="9" scale="88" firstPageNumber="42949631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K15"/>
  <sheetViews>
    <sheetView showGridLines="0" zoomScaleNormal="100" zoomScaleSheetLayoutView="100" workbookViewId="0">
      <selection activeCell="I24" sqref="I24"/>
    </sheetView>
  </sheetViews>
  <sheetFormatPr defaultColWidth="9" defaultRowHeight="13.5"/>
  <cols>
    <col min="1" max="1" width="6" style="138" customWidth="1"/>
    <col min="2" max="11" width="10.625" style="138" customWidth="1"/>
    <col min="12" max="16384" width="9" style="138"/>
  </cols>
  <sheetData>
    <row r="2" spans="2:11" ht="17.25">
      <c r="B2" s="189" t="s">
        <v>155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1" ht="19.5" customHeight="1" thickBot="1">
      <c r="H3" s="192" t="s">
        <v>94</v>
      </c>
      <c r="I3" s="193"/>
      <c r="J3" s="193"/>
      <c r="K3" s="193"/>
    </row>
    <row r="4" spans="2:11" ht="13.5" customHeight="1">
      <c r="B4" s="261" t="s">
        <v>156</v>
      </c>
      <c r="C4" s="263" t="s">
        <v>101</v>
      </c>
      <c r="D4" s="265" t="s">
        <v>157</v>
      </c>
      <c r="E4" s="267"/>
      <c r="F4" s="268"/>
      <c r="G4" s="268"/>
      <c r="H4" s="265" t="s">
        <v>158</v>
      </c>
      <c r="I4" s="267"/>
      <c r="J4" s="268"/>
      <c r="K4" s="269"/>
    </row>
    <row r="5" spans="2:11" ht="40.5" customHeight="1">
      <c r="B5" s="262"/>
      <c r="C5" s="264"/>
      <c r="D5" s="266"/>
      <c r="E5" s="142" t="s">
        <v>159</v>
      </c>
      <c r="F5" s="142" t="s">
        <v>160</v>
      </c>
      <c r="G5" s="142" t="s">
        <v>161</v>
      </c>
      <c r="H5" s="266"/>
      <c r="I5" s="142" t="s">
        <v>162</v>
      </c>
      <c r="J5" s="142" t="s">
        <v>163</v>
      </c>
      <c r="K5" s="125" t="s">
        <v>164</v>
      </c>
    </row>
    <row r="6" spans="2:11" ht="29.25" customHeight="1" thickBot="1">
      <c r="B6" s="126" t="s">
        <v>34</v>
      </c>
      <c r="C6" s="127">
        <f>D6+H6+C10+I14</f>
        <v>46843</v>
      </c>
      <c r="D6" s="127">
        <f>SUM(E6:G6)</f>
        <v>729</v>
      </c>
      <c r="E6" s="128">
        <v>722</v>
      </c>
      <c r="F6" s="129">
        <v>2</v>
      </c>
      <c r="G6" s="127">
        <v>5</v>
      </c>
      <c r="H6" s="127">
        <f>SUM(I6:K6)</f>
        <v>8450</v>
      </c>
      <c r="I6" s="128">
        <v>2</v>
      </c>
      <c r="J6" s="129">
        <v>3601</v>
      </c>
      <c r="K6" s="130">
        <v>4847</v>
      </c>
    </row>
    <row r="7" spans="2:11" ht="20.25" customHeight="1" thickBot="1"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2:11" ht="13.5" customHeight="1">
      <c r="B8" s="261" t="s">
        <v>156</v>
      </c>
      <c r="C8" s="265" t="s">
        <v>165</v>
      </c>
      <c r="D8" s="267"/>
      <c r="E8" s="268"/>
      <c r="F8" s="268"/>
      <c r="G8" s="268"/>
      <c r="H8" s="268"/>
      <c r="I8" s="268"/>
      <c r="J8" s="273"/>
      <c r="K8" s="132"/>
    </row>
    <row r="9" spans="2:11" ht="40.5">
      <c r="B9" s="262"/>
      <c r="C9" s="266"/>
      <c r="D9" s="133" t="s">
        <v>166</v>
      </c>
      <c r="E9" s="133" t="s">
        <v>167</v>
      </c>
      <c r="F9" s="133" t="s">
        <v>168</v>
      </c>
      <c r="G9" s="133" t="s">
        <v>169</v>
      </c>
      <c r="H9" s="133" t="s">
        <v>170</v>
      </c>
      <c r="I9" s="133" t="s">
        <v>171</v>
      </c>
      <c r="J9" s="134" t="s">
        <v>172</v>
      </c>
      <c r="K9" s="135" t="s">
        <v>173</v>
      </c>
    </row>
    <row r="10" spans="2:11" ht="28.5" customHeight="1" thickBot="1">
      <c r="B10" s="126" t="s">
        <v>34</v>
      </c>
      <c r="C10" s="127">
        <f>SUM(D10:K10)+SUM(C14:H14)</f>
        <v>36211</v>
      </c>
      <c r="D10" s="128">
        <v>182</v>
      </c>
      <c r="E10" s="127">
        <v>2261</v>
      </c>
      <c r="F10" s="128">
        <v>3558</v>
      </c>
      <c r="G10" s="129">
        <v>7813</v>
      </c>
      <c r="H10" s="129">
        <v>1281</v>
      </c>
      <c r="I10" s="129">
        <v>1280</v>
      </c>
      <c r="J10" s="129">
        <v>1713</v>
      </c>
      <c r="K10" s="130">
        <v>2286</v>
      </c>
    </row>
    <row r="11" spans="2:11" ht="20.25" customHeight="1" thickBot="1"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2:11" ht="15" customHeight="1">
      <c r="B12" s="261" t="s">
        <v>156</v>
      </c>
      <c r="C12" s="274" t="s">
        <v>174</v>
      </c>
      <c r="D12" s="275"/>
      <c r="E12" s="275"/>
      <c r="F12" s="275"/>
      <c r="G12" s="275"/>
      <c r="H12" s="276"/>
      <c r="I12" s="277" t="s">
        <v>175</v>
      </c>
      <c r="J12" s="144"/>
      <c r="K12" s="270"/>
    </row>
    <row r="13" spans="2:11" ht="40.5">
      <c r="B13" s="262"/>
      <c r="C13" s="133" t="s">
        <v>176</v>
      </c>
      <c r="D13" s="133" t="s">
        <v>177</v>
      </c>
      <c r="E13" s="133" t="s">
        <v>178</v>
      </c>
      <c r="F13" s="133" t="s">
        <v>179</v>
      </c>
      <c r="G13" s="133" t="s">
        <v>180</v>
      </c>
      <c r="H13" s="136" t="s">
        <v>181</v>
      </c>
      <c r="I13" s="278"/>
      <c r="J13" s="143"/>
      <c r="K13" s="271"/>
    </row>
    <row r="14" spans="2:11" ht="29.25" customHeight="1" thickBot="1">
      <c r="B14" s="126" t="s">
        <v>34</v>
      </c>
      <c r="C14" s="128">
        <v>2018</v>
      </c>
      <c r="D14" s="129">
        <v>2127</v>
      </c>
      <c r="E14" s="129">
        <v>6083</v>
      </c>
      <c r="F14" s="129">
        <v>244</v>
      </c>
      <c r="G14" s="127">
        <v>3598</v>
      </c>
      <c r="H14" s="128">
        <v>1767</v>
      </c>
      <c r="I14" s="130">
        <v>1453</v>
      </c>
      <c r="J14" s="137"/>
      <c r="K14" s="137"/>
    </row>
    <row r="15" spans="2:11" ht="21.75" customHeight="1">
      <c r="B15" s="272" t="s">
        <v>13</v>
      </c>
      <c r="C15" s="272"/>
      <c r="D15" s="272"/>
      <c r="E15" s="272"/>
      <c r="F15" s="272"/>
      <c r="G15" s="272"/>
      <c r="H15" s="272"/>
      <c r="I15" s="272"/>
      <c r="J15" s="272"/>
      <c r="K15" s="272"/>
    </row>
  </sheetData>
  <mergeCells count="16">
    <mergeCell ref="K12:K13"/>
    <mergeCell ref="B15:K15"/>
    <mergeCell ref="B8:B9"/>
    <mergeCell ref="C8:C9"/>
    <mergeCell ref="D8:J8"/>
    <mergeCell ref="B12:B13"/>
    <mergeCell ref="C12:H12"/>
    <mergeCell ref="I12:I13"/>
    <mergeCell ref="B2:K2"/>
    <mergeCell ref="H3:K3"/>
    <mergeCell ref="B4:B5"/>
    <mergeCell ref="C4:C5"/>
    <mergeCell ref="D4:D5"/>
    <mergeCell ref="E4:G4"/>
    <mergeCell ref="H4:H5"/>
    <mergeCell ref="I4:K4"/>
  </mergeCells>
  <phoneticPr fontId="2"/>
  <pageMargins left="0.25" right="0.25" top="0.75" bottom="0.75" header="0.3" footer="0.3"/>
  <pageSetup paperSize="9" firstPageNumber="42949631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B2:H9"/>
  <sheetViews>
    <sheetView showGridLines="0" topLeftCell="B1" zoomScale="115" zoomScaleNormal="115" zoomScaleSheetLayoutView="100" workbookViewId="0">
      <selection activeCell="C11" sqref="C11"/>
    </sheetView>
  </sheetViews>
  <sheetFormatPr defaultColWidth="9" defaultRowHeight="13.5"/>
  <cols>
    <col min="1" max="1" width="9" style="1"/>
    <col min="2" max="2" width="13" style="1" customWidth="1"/>
    <col min="3" max="7" width="13.125" style="1" customWidth="1"/>
    <col min="8" max="8" width="15.125" style="1" bestFit="1" customWidth="1"/>
    <col min="9" max="9" width="12.75" style="1" customWidth="1"/>
    <col min="10" max="16384" width="9" style="1"/>
  </cols>
  <sheetData>
    <row r="2" spans="2:8" ht="30" customHeight="1">
      <c r="B2" s="168" t="s">
        <v>14</v>
      </c>
      <c r="C2" s="181"/>
      <c r="D2" s="181"/>
      <c r="E2" s="181"/>
      <c r="F2" s="181"/>
      <c r="G2" s="181"/>
      <c r="H2" s="181"/>
    </row>
    <row r="3" spans="2:8" ht="14.25" thickBot="1">
      <c r="B3" s="13"/>
      <c r="C3" s="13"/>
      <c r="D3" s="13"/>
      <c r="E3" s="169" t="s">
        <v>15</v>
      </c>
      <c r="F3" s="169"/>
      <c r="G3" s="169"/>
      <c r="H3" s="169"/>
    </row>
    <row r="4" spans="2:8" ht="41.25" customHeight="1">
      <c r="B4" s="14"/>
      <c r="C4" s="15" t="s">
        <v>16</v>
      </c>
      <c r="D4" s="16" t="s">
        <v>17</v>
      </c>
      <c r="E4" s="17" t="s">
        <v>18</v>
      </c>
      <c r="F4" s="16" t="s">
        <v>19</v>
      </c>
      <c r="G4" s="16" t="s">
        <v>20</v>
      </c>
      <c r="H4" s="18" t="s">
        <v>21</v>
      </c>
    </row>
    <row r="5" spans="2:8" ht="30" customHeight="1">
      <c r="B5" s="19" t="s">
        <v>186</v>
      </c>
      <c r="C5" s="20">
        <v>102760</v>
      </c>
      <c r="D5" s="20">
        <v>75917</v>
      </c>
      <c r="E5" s="20">
        <v>73.8</v>
      </c>
      <c r="F5" s="20">
        <v>12296</v>
      </c>
      <c r="G5" s="20">
        <v>39139</v>
      </c>
      <c r="H5" s="21">
        <v>-26843</v>
      </c>
    </row>
    <row r="6" spans="2:8" ht="30" customHeight="1">
      <c r="B6" s="22">
        <v>22</v>
      </c>
      <c r="C6" s="23">
        <v>107423</v>
      </c>
      <c r="D6" s="23">
        <v>81603</v>
      </c>
      <c r="E6" s="23">
        <v>75.900000000000006</v>
      </c>
      <c r="F6" s="23">
        <v>12772</v>
      </c>
      <c r="G6" s="23">
        <v>38592</v>
      </c>
      <c r="H6" s="24">
        <v>-25820</v>
      </c>
    </row>
    <row r="7" spans="2:8" ht="30" customHeight="1">
      <c r="B7" s="22">
        <v>27</v>
      </c>
      <c r="C7" s="25">
        <v>108917</v>
      </c>
      <c r="D7" s="26">
        <v>84731</v>
      </c>
      <c r="E7" s="23">
        <v>77.7</v>
      </c>
      <c r="F7" s="26">
        <v>13971</v>
      </c>
      <c r="G7" s="23">
        <v>38157</v>
      </c>
      <c r="H7" s="24">
        <v>-24186</v>
      </c>
    </row>
    <row r="8" spans="2:8" ht="30" customHeight="1" thickBot="1">
      <c r="B8" s="27" t="s">
        <v>12</v>
      </c>
      <c r="C8" s="28">
        <v>109932</v>
      </c>
      <c r="D8" s="29">
        <v>88888</v>
      </c>
      <c r="E8" s="30">
        <v>80.8</v>
      </c>
      <c r="F8" s="29">
        <v>13819</v>
      </c>
      <c r="G8" s="30">
        <v>34863</v>
      </c>
      <c r="H8" s="24">
        <v>-21044</v>
      </c>
    </row>
    <row r="9" spans="2:8" ht="45.75" customHeight="1">
      <c r="B9" s="182" t="s">
        <v>187</v>
      </c>
      <c r="C9" s="182"/>
      <c r="D9" s="182"/>
      <c r="E9" s="182"/>
      <c r="F9" s="182"/>
      <c r="G9" s="182"/>
      <c r="H9" s="182"/>
    </row>
  </sheetData>
  <mergeCells count="3">
    <mergeCell ref="B2:H2"/>
    <mergeCell ref="E3:H3"/>
    <mergeCell ref="B9:H9"/>
  </mergeCells>
  <phoneticPr fontId="2"/>
  <pageMargins left="0.7" right="0.15694444444444444" top="0.98402777777777772" bottom="0.98402777777777772" header="0.51180555555555551" footer="0.51180555555555551"/>
  <pageSetup paperSize="9" scale="93" firstPageNumber="429496319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H9"/>
  <sheetViews>
    <sheetView showGridLines="0" topLeftCell="B1" zoomScale="115" zoomScaleNormal="115" zoomScaleSheetLayoutView="100" workbookViewId="0">
      <selection activeCell="D12" sqref="D12"/>
    </sheetView>
  </sheetViews>
  <sheetFormatPr defaultColWidth="9" defaultRowHeight="13.5"/>
  <cols>
    <col min="1" max="1" width="9" style="1"/>
    <col min="2" max="2" width="13.375" style="1" customWidth="1"/>
    <col min="3" max="7" width="14.875" style="1" customWidth="1"/>
    <col min="8" max="16384" width="9" style="1"/>
  </cols>
  <sheetData>
    <row r="2" spans="2:8" ht="17.25">
      <c r="B2" s="168" t="s">
        <v>22</v>
      </c>
      <c r="C2" s="181"/>
      <c r="D2" s="181"/>
      <c r="E2" s="181"/>
      <c r="F2" s="181"/>
      <c r="G2" s="181"/>
    </row>
    <row r="3" spans="2:8" ht="18.75" customHeight="1" thickBot="1">
      <c r="E3" s="183" t="s">
        <v>23</v>
      </c>
      <c r="F3" s="183"/>
      <c r="G3" s="184"/>
    </row>
    <row r="4" spans="2:8" ht="34.5" customHeight="1">
      <c r="B4" s="31"/>
      <c r="C4" s="32" t="s">
        <v>24</v>
      </c>
      <c r="D4" s="33" t="s">
        <v>25</v>
      </c>
      <c r="E4" s="34" t="s">
        <v>26</v>
      </c>
      <c r="F4" s="35" t="s">
        <v>27</v>
      </c>
      <c r="G4" s="36" t="s">
        <v>28</v>
      </c>
    </row>
    <row r="5" spans="2:8" ht="30" customHeight="1">
      <c r="B5" s="22" t="s">
        <v>182</v>
      </c>
      <c r="C5" s="5">
        <v>87737</v>
      </c>
      <c r="D5" s="37">
        <v>85.3</v>
      </c>
      <c r="E5" s="38">
        <v>9.3800000000000008</v>
      </c>
      <c r="F5" s="39">
        <f>ROUND(E5/21.11*100,1)</f>
        <v>44.4</v>
      </c>
      <c r="G5" s="40">
        <f>ROUND(C5/E5,1)</f>
        <v>9353.6</v>
      </c>
    </row>
    <row r="6" spans="2:8" ht="30" customHeight="1">
      <c r="B6" s="8">
        <v>22</v>
      </c>
      <c r="C6" s="41">
        <v>91887</v>
      </c>
      <c r="D6" s="42">
        <v>85.2</v>
      </c>
      <c r="E6" s="43">
        <v>9.68</v>
      </c>
      <c r="F6" s="44">
        <v>45.9</v>
      </c>
      <c r="G6" s="45">
        <v>9492.5</v>
      </c>
      <c r="H6" s="46"/>
    </row>
    <row r="7" spans="2:8" ht="30" customHeight="1">
      <c r="B7" s="8">
        <v>27</v>
      </c>
      <c r="C7" s="41">
        <v>94244</v>
      </c>
      <c r="D7" s="42">
        <v>86.5</v>
      </c>
      <c r="E7" s="43">
        <v>9.94</v>
      </c>
      <c r="F7" s="44">
        <v>47.2</v>
      </c>
      <c r="G7" s="45">
        <v>9481.2999999999993</v>
      </c>
      <c r="H7" s="46"/>
    </row>
    <row r="8" spans="2:8" ht="30" customHeight="1" thickBot="1">
      <c r="B8" s="9" t="s">
        <v>12</v>
      </c>
      <c r="C8" s="47">
        <v>100480</v>
      </c>
      <c r="D8" s="48">
        <v>91.4</v>
      </c>
      <c r="E8" s="49">
        <v>10.71</v>
      </c>
      <c r="F8" s="50">
        <v>50.8</v>
      </c>
      <c r="G8" s="51">
        <f>ROUND(C8/E8,1)</f>
        <v>9381.9</v>
      </c>
    </row>
    <row r="9" spans="2:8" ht="19.5" customHeight="1">
      <c r="B9" s="185" t="s">
        <v>13</v>
      </c>
      <c r="C9" s="185"/>
      <c r="D9" s="185"/>
      <c r="E9" s="185"/>
      <c r="F9" s="185"/>
      <c r="G9" s="185"/>
    </row>
  </sheetData>
  <mergeCells count="3">
    <mergeCell ref="B2:G2"/>
    <mergeCell ref="E3:G3"/>
    <mergeCell ref="B9:G9"/>
  </mergeCells>
  <phoneticPr fontId="2"/>
  <pageMargins left="0.25" right="0.25" top="0.75" bottom="0.75" header="0.3" footer="0.3"/>
  <pageSetup paperSize="9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B2:P40"/>
  <sheetViews>
    <sheetView showGridLines="0" topLeftCell="A13" zoomScale="85" zoomScaleNormal="85" zoomScaleSheetLayoutView="90" workbookViewId="0">
      <selection activeCell="I35" sqref="I35"/>
    </sheetView>
  </sheetViews>
  <sheetFormatPr defaultColWidth="9" defaultRowHeight="13.5"/>
  <cols>
    <col min="1" max="1" width="9" style="2"/>
    <col min="2" max="2" width="11.75" style="2" customWidth="1"/>
    <col min="3" max="3" width="19.625" style="2" customWidth="1"/>
    <col min="4" max="6" width="18.75" style="2" customWidth="1"/>
    <col min="7" max="16384" width="9" style="2"/>
  </cols>
  <sheetData>
    <row r="2" spans="2:16" ht="17.25">
      <c r="B2" s="189" t="s">
        <v>29</v>
      </c>
      <c r="C2" s="190"/>
      <c r="D2" s="190"/>
      <c r="E2" s="190"/>
      <c r="F2" s="190"/>
    </row>
    <row r="4" spans="2:16" ht="17.25" customHeight="1">
      <c r="B4" s="191" t="s">
        <v>30</v>
      </c>
      <c r="C4" s="191"/>
    </row>
    <row r="5" spans="2:16" ht="18" customHeight="1" thickBot="1">
      <c r="D5" s="192" t="s">
        <v>185</v>
      </c>
      <c r="E5" s="193"/>
      <c r="F5" s="193"/>
    </row>
    <row r="6" spans="2:16" ht="29.25" customHeight="1">
      <c r="B6" s="194" t="s">
        <v>31</v>
      </c>
      <c r="C6" s="195"/>
      <c r="D6" s="52" t="s">
        <v>32</v>
      </c>
      <c r="E6" s="52" t="s">
        <v>33</v>
      </c>
      <c r="F6" s="53" t="s">
        <v>34</v>
      </c>
      <c r="I6" s="150"/>
      <c r="J6" s="150"/>
      <c r="K6" s="150"/>
    </row>
    <row r="7" spans="2:16" ht="19.5" customHeight="1">
      <c r="B7" s="196" t="s">
        <v>35</v>
      </c>
      <c r="C7" s="163" t="s">
        <v>194</v>
      </c>
      <c r="D7" s="162">
        <v>4</v>
      </c>
      <c r="E7" s="54">
        <v>422</v>
      </c>
      <c r="F7" s="55">
        <f>SUM(D7:E7)</f>
        <v>426</v>
      </c>
    </row>
    <row r="8" spans="2:16" ht="19.5" customHeight="1">
      <c r="B8" s="196"/>
      <c r="C8" s="164" t="s">
        <v>195</v>
      </c>
      <c r="D8" s="57">
        <v>70</v>
      </c>
      <c r="E8" s="56">
        <v>579</v>
      </c>
      <c r="F8" s="55">
        <f>SUM(D8:E8)</f>
        <v>649</v>
      </c>
    </row>
    <row r="9" spans="2:16" ht="19.5" customHeight="1">
      <c r="B9" s="196"/>
      <c r="C9" s="164" t="s">
        <v>196</v>
      </c>
      <c r="D9" s="57">
        <v>330</v>
      </c>
      <c r="E9" s="56">
        <v>3430</v>
      </c>
      <c r="F9" s="55">
        <f t="shared" ref="F9:F29" si="0">SUM(D9:E9)</f>
        <v>3760</v>
      </c>
      <c r="K9" s="150"/>
      <c r="L9" s="150"/>
      <c r="M9" s="150"/>
      <c r="N9" s="150"/>
      <c r="O9" s="150"/>
      <c r="P9" s="150"/>
    </row>
    <row r="10" spans="2:16" ht="19.5" customHeight="1">
      <c r="B10" s="196"/>
      <c r="C10" s="164" t="s">
        <v>197</v>
      </c>
      <c r="D10" s="57">
        <v>233</v>
      </c>
      <c r="E10" s="56">
        <v>2313</v>
      </c>
      <c r="F10" s="55">
        <f t="shared" si="0"/>
        <v>2546</v>
      </c>
    </row>
    <row r="11" spans="2:16" ht="19.5" customHeight="1">
      <c r="B11" s="196"/>
      <c r="C11" s="164" t="s">
        <v>198</v>
      </c>
      <c r="D11" s="57">
        <v>32</v>
      </c>
      <c r="E11" s="56">
        <v>84</v>
      </c>
      <c r="F11" s="55">
        <f t="shared" si="0"/>
        <v>116</v>
      </c>
    </row>
    <row r="12" spans="2:16" ht="19.5" customHeight="1">
      <c r="B12" s="196"/>
      <c r="C12" s="164" t="s">
        <v>199</v>
      </c>
      <c r="D12" s="57" t="s">
        <v>193</v>
      </c>
      <c r="E12" s="56">
        <v>73</v>
      </c>
      <c r="F12" s="55">
        <f t="shared" si="0"/>
        <v>73</v>
      </c>
    </row>
    <row r="13" spans="2:16" ht="19.5" customHeight="1">
      <c r="B13" s="196"/>
      <c r="C13" s="164" t="s">
        <v>200</v>
      </c>
      <c r="D13" s="57">
        <v>5</v>
      </c>
      <c r="E13" s="56">
        <v>124</v>
      </c>
      <c r="F13" s="55">
        <f t="shared" si="0"/>
        <v>129</v>
      </c>
    </row>
    <row r="14" spans="2:16" ht="19.5" customHeight="1">
      <c r="B14" s="196"/>
      <c r="C14" s="164" t="s">
        <v>201</v>
      </c>
      <c r="D14" s="57" t="s">
        <v>193</v>
      </c>
      <c r="E14" s="56">
        <v>6</v>
      </c>
      <c r="F14" s="55">
        <f t="shared" si="0"/>
        <v>6</v>
      </c>
    </row>
    <row r="15" spans="2:16" ht="19.5" customHeight="1">
      <c r="B15" s="196"/>
      <c r="C15" s="164" t="s">
        <v>202</v>
      </c>
      <c r="D15" s="57">
        <v>14</v>
      </c>
      <c r="E15" s="56">
        <v>194</v>
      </c>
      <c r="F15" s="55">
        <f t="shared" si="0"/>
        <v>208</v>
      </c>
    </row>
    <row r="16" spans="2:16" ht="19.5" customHeight="1">
      <c r="B16" s="196"/>
      <c r="C16" s="164" t="s">
        <v>203</v>
      </c>
      <c r="D16" s="57">
        <v>185</v>
      </c>
      <c r="E16" s="56">
        <v>1389</v>
      </c>
      <c r="F16" s="55">
        <f t="shared" si="0"/>
        <v>1574</v>
      </c>
    </row>
    <row r="17" spans="2:6" ht="19.5" customHeight="1">
      <c r="B17" s="196"/>
      <c r="C17" s="164" t="s">
        <v>204</v>
      </c>
      <c r="D17" s="57" t="s">
        <v>193</v>
      </c>
      <c r="E17" s="56">
        <v>26</v>
      </c>
      <c r="F17" s="55">
        <f t="shared" si="0"/>
        <v>26</v>
      </c>
    </row>
    <row r="18" spans="2:6" ht="19.5" customHeight="1">
      <c r="B18" s="196"/>
      <c r="C18" s="164" t="s">
        <v>205</v>
      </c>
      <c r="D18" s="57">
        <v>45</v>
      </c>
      <c r="E18" s="56">
        <v>206</v>
      </c>
      <c r="F18" s="55">
        <f t="shared" si="0"/>
        <v>251</v>
      </c>
    </row>
    <row r="19" spans="2:6" ht="19.5" customHeight="1">
      <c r="B19" s="196"/>
      <c r="C19" s="164" t="s">
        <v>206</v>
      </c>
      <c r="D19" s="57">
        <v>7</v>
      </c>
      <c r="E19" s="56">
        <v>312</v>
      </c>
      <c r="F19" s="55">
        <f t="shared" si="0"/>
        <v>319</v>
      </c>
    </row>
    <row r="20" spans="2:6" ht="19.5" customHeight="1">
      <c r="B20" s="196"/>
      <c r="C20" s="164" t="s">
        <v>207</v>
      </c>
      <c r="D20" s="57">
        <v>24</v>
      </c>
      <c r="E20" s="56">
        <v>194</v>
      </c>
      <c r="F20" s="55">
        <f t="shared" si="0"/>
        <v>218</v>
      </c>
    </row>
    <row r="21" spans="2:6" ht="19.5" customHeight="1">
      <c r="B21" s="196"/>
      <c r="C21" s="164" t="s">
        <v>208</v>
      </c>
      <c r="D21" s="57">
        <v>2</v>
      </c>
      <c r="E21" s="56">
        <v>38</v>
      </c>
      <c r="F21" s="55">
        <f t="shared" si="0"/>
        <v>40</v>
      </c>
    </row>
    <row r="22" spans="2:6" ht="19.5" customHeight="1">
      <c r="B22" s="196"/>
      <c r="C22" s="164" t="s">
        <v>209</v>
      </c>
      <c r="D22" s="57">
        <v>1</v>
      </c>
      <c r="E22" s="56">
        <v>44</v>
      </c>
      <c r="F22" s="55">
        <f t="shared" si="0"/>
        <v>45</v>
      </c>
    </row>
    <row r="23" spans="2:6" ht="19.5" customHeight="1">
      <c r="B23" s="196"/>
      <c r="C23" s="164" t="s">
        <v>210</v>
      </c>
      <c r="D23" s="57" t="s">
        <v>193</v>
      </c>
      <c r="E23" s="56">
        <v>23</v>
      </c>
      <c r="F23" s="55">
        <f t="shared" si="0"/>
        <v>23</v>
      </c>
    </row>
    <row r="24" spans="2:6" ht="19.5" customHeight="1">
      <c r="B24" s="196"/>
      <c r="C24" s="164" t="s">
        <v>212</v>
      </c>
      <c r="D24" s="57">
        <v>58</v>
      </c>
      <c r="E24" s="56">
        <v>572</v>
      </c>
      <c r="F24" s="55">
        <f t="shared" si="0"/>
        <v>630</v>
      </c>
    </row>
    <row r="25" spans="2:6" ht="19.5" customHeight="1">
      <c r="B25" s="196"/>
      <c r="C25" s="164" t="s">
        <v>211</v>
      </c>
      <c r="D25" s="57">
        <v>90</v>
      </c>
      <c r="E25" s="56">
        <v>1485</v>
      </c>
      <c r="F25" s="55">
        <f t="shared" si="0"/>
        <v>1575</v>
      </c>
    </row>
    <row r="26" spans="2:6" ht="19.5" customHeight="1">
      <c r="B26" s="196"/>
      <c r="C26" s="164" t="s">
        <v>213</v>
      </c>
      <c r="D26" s="57" t="s">
        <v>193</v>
      </c>
      <c r="E26" s="56">
        <v>13</v>
      </c>
      <c r="F26" s="55">
        <f t="shared" si="0"/>
        <v>13</v>
      </c>
    </row>
    <row r="27" spans="2:6" ht="19.5" customHeight="1">
      <c r="B27" s="196"/>
      <c r="C27" s="164" t="s">
        <v>214</v>
      </c>
      <c r="D27" s="57">
        <v>1</v>
      </c>
      <c r="E27" s="56">
        <v>9</v>
      </c>
      <c r="F27" s="55">
        <f t="shared" si="0"/>
        <v>10</v>
      </c>
    </row>
    <row r="28" spans="2:6" ht="19.5" customHeight="1">
      <c r="B28" s="196"/>
      <c r="C28" s="164" t="s">
        <v>215</v>
      </c>
      <c r="D28" s="57" t="s">
        <v>193</v>
      </c>
      <c r="E28" s="56">
        <v>11</v>
      </c>
      <c r="F28" s="55">
        <f t="shared" si="0"/>
        <v>11</v>
      </c>
    </row>
    <row r="29" spans="2:6" ht="19.5" customHeight="1">
      <c r="B29" s="196"/>
      <c r="C29" s="164" t="s">
        <v>216</v>
      </c>
      <c r="D29" s="57" t="s">
        <v>193</v>
      </c>
      <c r="E29" s="56">
        <v>20</v>
      </c>
      <c r="F29" s="55">
        <f t="shared" si="0"/>
        <v>20</v>
      </c>
    </row>
    <row r="30" spans="2:6" ht="19.5" customHeight="1">
      <c r="B30" s="196"/>
      <c r="C30" s="58" t="s">
        <v>217</v>
      </c>
      <c r="D30" s="57">
        <v>1</v>
      </c>
      <c r="E30" s="56">
        <v>55</v>
      </c>
      <c r="F30" s="55">
        <f>SUM(D30:E30)</f>
        <v>56</v>
      </c>
    </row>
    <row r="31" spans="2:6" ht="19.5" customHeight="1">
      <c r="B31" s="196"/>
      <c r="C31" s="59" t="s">
        <v>37</v>
      </c>
      <c r="D31" s="60">
        <f>SUM(D7:D30)</f>
        <v>1102</v>
      </c>
      <c r="E31" s="60">
        <f>SUM(E7:E30)</f>
        <v>11622</v>
      </c>
      <c r="F31" s="61">
        <f>SUM(F7:F30)</f>
        <v>12724</v>
      </c>
    </row>
    <row r="32" spans="2:6" ht="19.5" customHeight="1">
      <c r="B32" s="196" t="s">
        <v>38</v>
      </c>
      <c r="C32" s="163" t="s">
        <v>218</v>
      </c>
      <c r="D32" s="56">
        <v>3</v>
      </c>
      <c r="E32" s="56">
        <v>181</v>
      </c>
      <c r="F32" s="55">
        <f>SUM(D32:E32)</f>
        <v>184</v>
      </c>
    </row>
    <row r="33" spans="2:6" ht="19.5" customHeight="1">
      <c r="B33" s="196"/>
      <c r="C33" s="164" t="s">
        <v>219</v>
      </c>
      <c r="D33" s="57">
        <v>1</v>
      </c>
      <c r="E33" s="56">
        <v>3</v>
      </c>
      <c r="F33" s="55">
        <f>SUM(D33:E33)</f>
        <v>4</v>
      </c>
    </row>
    <row r="34" spans="2:6" ht="19.5" customHeight="1">
      <c r="B34" s="196"/>
      <c r="C34" s="164" t="s">
        <v>220</v>
      </c>
      <c r="D34" s="56">
        <v>13</v>
      </c>
      <c r="E34" s="56">
        <v>235</v>
      </c>
      <c r="F34" s="55">
        <f>SUM(D34:E34)</f>
        <v>248</v>
      </c>
    </row>
    <row r="35" spans="2:6" ht="19.5" customHeight="1">
      <c r="B35" s="196"/>
      <c r="C35" s="164" t="s">
        <v>221</v>
      </c>
      <c r="D35" s="56">
        <v>15</v>
      </c>
      <c r="E35" s="56">
        <v>566</v>
      </c>
      <c r="F35" s="55">
        <f t="shared" ref="F35:F36" si="1">SUM(D35:E35)</f>
        <v>581</v>
      </c>
    </row>
    <row r="36" spans="2:6" ht="19.5" customHeight="1">
      <c r="B36" s="196"/>
      <c r="C36" s="164" t="s">
        <v>222</v>
      </c>
      <c r="D36" s="56">
        <v>2</v>
      </c>
      <c r="E36" s="56">
        <v>51</v>
      </c>
      <c r="F36" s="55">
        <f t="shared" si="1"/>
        <v>53</v>
      </c>
    </row>
    <row r="37" spans="2:6" ht="19.5" customHeight="1">
      <c r="B37" s="196"/>
      <c r="C37" s="62" t="s">
        <v>39</v>
      </c>
      <c r="D37" s="57">
        <v>2</v>
      </c>
      <c r="E37" s="56">
        <v>23</v>
      </c>
      <c r="F37" s="55">
        <f>SUM(D37:E37)</f>
        <v>25</v>
      </c>
    </row>
    <row r="38" spans="2:6" ht="19.5" customHeight="1">
      <c r="B38" s="196"/>
      <c r="C38" s="59" t="s">
        <v>40</v>
      </c>
      <c r="D38" s="60">
        <f>SUM(D32:D37)</f>
        <v>36</v>
      </c>
      <c r="E38" s="60">
        <f t="shared" ref="E38:F38" si="2">SUM(E32:E37)</f>
        <v>1059</v>
      </c>
      <c r="F38" s="61">
        <f t="shared" si="2"/>
        <v>1095</v>
      </c>
    </row>
    <row r="39" spans="2:6" ht="19.5" customHeight="1" thickBot="1">
      <c r="B39" s="186" t="s">
        <v>41</v>
      </c>
      <c r="C39" s="187"/>
      <c r="D39" s="63">
        <f>D31+D38</f>
        <v>1138</v>
      </c>
      <c r="E39" s="63">
        <f t="shared" ref="E39:F39" si="3">E31+E38</f>
        <v>12681</v>
      </c>
      <c r="F39" s="64">
        <f t="shared" si="3"/>
        <v>13819</v>
      </c>
    </row>
    <row r="40" spans="2:6" ht="28.5" customHeight="1">
      <c r="B40" s="188" t="s">
        <v>42</v>
      </c>
      <c r="C40" s="188"/>
      <c r="D40" s="188"/>
      <c r="E40" s="188"/>
      <c r="F40" s="188"/>
    </row>
  </sheetData>
  <mergeCells count="8">
    <mergeCell ref="B39:C39"/>
    <mergeCell ref="B40:F40"/>
    <mergeCell ref="B2:F2"/>
    <mergeCell ref="B4:C4"/>
    <mergeCell ref="D5:F5"/>
    <mergeCell ref="B6:C6"/>
    <mergeCell ref="B7:B31"/>
    <mergeCell ref="B32:B38"/>
  </mergeCells>
  <phoneticPr fontId="2"/>
  <pageMargins left="0.25" right="0.25" top="0.75" bottom="0.75" header="0.3" footer="0.3"/>
  <pageSetup paperSize="9" scale="96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B2:F42"/>
  <sheetViews>
    <sheetView showGridLines="0" zoomScaleNormal="100" zoomScaleSheetLayoutView="90" workbookViewId="0">
      <selection activeCell="F12" sqref="F12"/>
    </sheetView>
  </sheetViews>
  <sheetFormatPr defaultColWidth="9" defaultRowHeight="13.5"/>
  <cols>
    <col min="1" max="1" width="9" style="2"/>
    <col min="2" max="2" width="11.75" style="2" customWidth="1"/>
    <col min="3" max="3" width="19.625" style="2" customWidth="1"/>
    <col min="4" max="6" width="18.75" style="2" customWidth="1"/>
    <col min="7" max="16384" width="9" style="2"/>
  </cols>
  <sheetData>
    <row r="2" spans="2:6" ht="17.25" customHeight="1">
      <c r="B2" s="191" t="s">
        <v>43</v>
      </c>
      <c r="C2" s="191"/>
    </row>
    <row r="3" spans="2:6" ht="18" customHeight="1" thickBot="1">
      <c r="D3" s="192" t="s">
        <v>94</v>
      </c>
      <c r="E3" s="193"/>
      <c r="F3" s="193"/>
    </row>
    <row r="4" spans="2:6" ht="29.25" customHeight="1">
      <c r="B4" s="194" t="s">
        <v>44</v>
      </c>
      <c r="C4" s="195"/>
      <c r="D4" s="52" t="s">
        <v>32</v>
      </c>
      <c r="E4" s="52" t="s">
        <v>33</v>
      </c>
      <c r="F4" s="53" t="s">
        <v>34</v>
      </c>
    </row>
    <row r="5" spans="2:6" ht="19.5" customHeight="1">
      <c r="B5" s="196" t="s">
        <v>45</v>
      </c>
      <c r="C5" s="163" t="s">
        <v>194</v>
      </c>
      <c r="D5" s="162">
        <v>188</v>
      </c>
      <c r="E5" s="54">
        <v>1551</v>
      </c>
      <c r="F5" s="55">
        <f>SUM(D5:E5)</f>
        <v>1739</v>
      </c>
    </row>
    <row r="6" spans="2:6" ht="19.5" customHeight="1">
      <c r="B6" s="196"/>
      <c r="C6" s="164" t="s">
        <v>195</v>
      </c>
      <c r="D6" s="57">
        <v>220</v>
      </c>
      <c r="E6" s="56">
        <v>1915</v>
      </c>
      <c r="F6" s="55">
        <f>SUM(D6:E6)</f>
        <v>2135</v>
      </c>
    </row>
    <row r="7" spans="2:6" ht="19.5" customHeight="1">
      <c r="B7" s="196"/>
      <c r="C7" s="164" t="s">
        <v>196</v>
      </c>
      <c r="D7" s="57">
        <v>572</v>
      </c>
      <c r="E7" s="56">
        <v>5500</v>
      </c>
      <c r="F7" s="55">
        <f t="shared" ref="F7:F25" si="0">SUM(D7:E7)</f>
        <v>6072</v>
      </c>
    </row>
    <row r="8" spans="2:6" ht="19.5" customHeight="1">
      <c r="B8" s="196"/>
      <c r="C8" s="164" t="s">
        <v>225</v>
      </c>
      <c r="D8" s="57">
        <v>5</v>
      </c>
      <c r="E8" s="56">
        <v>13</v>
      </c>
      <c r="F8" s="55">
        <f t="shared" si="0"/>
        <v>18</v>
      </c>
    </row>
    <row r="9" spans="2:6" ht="19.5" customHeight="1">
      <c r="B9" s="196"/>
      <c r="C9" s="164" t="s">
        <v>197</v>
      </c>
      <c r="D9" s="57">
        <v>309</v>
      </c>
      <c r="E9" s="56">
        <v>3130</v>
      </c>
      <c r="F9" s="55">
        <f t="shared" si="0"/>
        <v>3439</v>
      </c>
    </row>
    <row r="10" spans="2:6" ht="19.5" customHeight="1">
      <c r="B10" s="196"/>
      <c r="C10" s="164" t="s">
        <v>198</v>
      </c>
      <c r="D10" s="57">
        <v>29</v>
      </c>
      <c r="E10" s="56">
        <v>141</v>
      </c>
      <c r="F10" s="55">
        <f t="shared" si="0"/>
        <v>170</v>
      </c>
    </row>
    <row r="11" spans="2:6" ht="19.5" customHeight="1">
      <c r="B11" s="196"/>
      <c r="C11" s="164" t="s">
        <v>226</v>
      </c>
      <c r="D11" s="57">
        <v>10</v>
      </c>
      <c r="E11" s="56">
        <v>268</v>
      </c>
      <c r="F11" s="55">
        <f t="shared" si="0"/>
        <v>278</v>
      </c>
    </row>
    <row r="12" spans="2:6" ht="19.5" customHeight="1">
      <c r="B12" s="196"/>
      <c r="C12" s="164" t="s">
        <v>200</v>
      </c>
      <c r="D12" s="57">
        <v>10</v>
      </c>
      <c r="E12" s="56">
        <v>112</v>
      </c>
      <c r="F12" s="55">
        <f t="shared" si="0"/>
        <v>122</v>
      </c>
    </row>
    <row r="13" spans="2:6" ht="19.5" customHeight="1">
      <c r="B13" s="196"/>
      <c r="C13" s="164" t="s">
        <v>202</v>
      </c>
      <c r="D13" s="57">
        <v>144</v>
      </c>
      <c r="E13" s="56">
        <v>627</v>
      </c>
      <c r="F13" s="55">
        <f t="shared" si="0"/>
        <v>771</v>
      </c>
    </row>
    <row r="14" spans="2:6" ht="19.5" customHeight="1">
      <c r="B14" s="196"/>
      <c r="C14" s="164" t="s">
        <v>241</v>
      </c>
      <c r="D14" s="57">
        <v>482</v>
      </c>
      <c r="E14" s="56">
        <v>1853</v>
      </c>
      <c r="F14" s="55">
        <f t="shared" si="0"/>
        <v>2335</v>
      </c>
    </row>
    <row r="15" spans="2:6" ht="19.5" customHeight="1">
      <c r="B15" s="196"/>
      <c r="C15" s="164" t="s">
        <v>204</v>
      </c>
      <c r="D15" s="57">
        <v>5</v>
      </c>
      <c r="E15" s="56">
        <v>83</v>
      </c>
      <c r="F15" s="55">
        <f t="shared" si="0"/>
        <v>88</v>
      </c>
    </row>
    <row r="16" spans="2:6" ht="19.5" customHeight="1">
      <c r="B16" s="196"/>
      <c r="C16" s="164" t="s">
        <v>205</v>
      </c>
      <c r="D16" s="57">
        <v>50</v>
      </c>
      <c r="E16" s="56">
        <v>221</v>
      </c>
      <c r="F16" s="55">
        <f t="shared" si="0"/>
        <v>271</v>
      </c>
    </row>
    <row r="17" spans="2:6" ht="19.5" customHeight="1">
      <c r="B17" s="196"/>
      <c r="C17" s="164" t="s">
        <v>206</v>
      </c>
      <c r="D17" s="57">
        <v>78</v>
      </c>
      <c r="E17" s="56">
        <v>520</v>
      </c>
      <c r="F17" s="55">
        <f t="shared" si="0"/>
        <v>598</v>
      </c>
    </row>
    <row r="18" spans="2:6" ht="19.5" customHeight="1">
      <c r="B18" s="196"/>
      <c r="C18" s="164" t="s">
        <v>227</v>
      </c>
      <c r="D18" s="57">
        <v>39</v>
      </c>
      <c r="E18" s="56">
        <v>142</v>
      </c>
      <c r="F18" s="55">
        <f t="shared" si="0"/>
        <v>181</v>
      </c>
    </row>
    <row r="19" spans="2:6" ht="19.5" customHeight="1">
      <c r="B19" s="196"/>
      <c r="C19" s="164" t="s">
        <v>208</v>
      </c>
      <c r="D19" s="57">
        <v>32</v>
      </c>
      <c r="E19" s="56">
        <v>448</v>
      </c>
      <c r="F19" s="55">
        <f t="shared" si="0"/>
        <v>480</v>
      </c>
    </row>
    <row r="20" spans="2:6" ht="19.5" customHeight="1">
      <c r="B20" s="196"/>
      <c r="C20" s="164" t="s">
        <v>209</v>
      </c>
      <c r="D20" s="57">
        <v>4</v>
      </c>
      <c r="E20" s="56">
        <v>48</v>
      </c>
      <c r="F20" s="55">
        <f t="shared" si="0"/>
        <v>52</v>
      </c>
    </row>
    <row r="21" spans="2:6" ht="19.5" customHeight="1">
      <c r="B21" s="196"/>
      <c r="C21" s="164" t="s">
        <v>228</v>
      </c>
      <c r="D21" s="57" t="s">
        <v>223</v>
      </c>
      <c r="E21" s="56">
        <v>18</v>
      </c>
      <c r="F21" s="55">
        <f t="shared" si="0"/>
        <v>18</v>
      </c>
    </row>
    <row r="22" spans="2:6" ht="19.5" customHeight="1">
      <c r="B22" s="196"/>
      <c r="C22" s="164" t="s">
        <v>229</v>
      </c>
      <c r="D22" s="57" t="s">
        <v>223</v>
      </c>
      <c r="E22" s="56">
        <v>15</v>
      </c>
      <c r="F22" s="55">
        <f t="shared" si="0"/>
        <v>15</v>
      </c>
    </row>
    <row r="23" spans="2:6" ht="19.5" customHeight="1">
      <c r="B23" s="196"/>
      <c r="C23" s="164" t="s">
        <v>230</v>
      </c>
      <c r="D23" s="57">
        <v>13</v>
      </c>
      <c r="E23" s="56">
        <v>1019</v>
      </c>
      <c r="F23" s="55">
        <f t="shared" si="0"/>
        <v>1032</v>
      </c>
    </row>
    <row r="24" spans="2:6" ht="19.5" customHeight="1">
      <c r="B24" s="196"/>
      <c r="C24" s="164" t="s">
        <v>211</v>
      </c>
      <c r="D24" s="57">
        <v>64</v>
      </c>
      <c r="E24" s="56">
        <v>1372</v>
      </c>
      <c r="F24" s="55">
        <f t="shared" si="0"/>
        <v>1436</v>
      </c>
    </row>
    <row r="25" spans="2:6" ht="19.5" customHeight="1">
      <c r="B25" s="196"/>
      <c r="C25" s="164" t="s">
        <v>231</v>
      </c>
      <c r="D25" s="57" t="s">
        <v>224</v>
      </c>
      <c r="E25" s="56">
        <v>14</v>
      </c>
      <c r="F25" s="55">
        <f t="shared" si="0"/>
        <v>14</v>
      </c>
    </row>
    <row r="26" spans="2:6" ht="19.5" customHeight="1">
      <c r="B26" s="196"/>
      <c r="C26" s="62" t="s">
        <v>36</v>
      </c>
      <c r="D26" s="57">
        <v>2</v>
      </c>
      <c r="E26" s="56">
        <v>96</v>
      </c>
      <c r="F26" s="55">
        <f>SUM(D26:E26)</f>
        <v>98</v>
      </c>
    </row>
    <row r="27" spans="2:6" ht="19.5" customHeight="1">
      <c r="B27" s="196"/>
      <c r="C27" s="59" t="s">
        <v>40</v>
      </c>
      <c r="D27" s="60">
        <f>SUM(D5:D26)</f>
        <v>2256</v>
      </c>
      <c r="E27" s="60">
        <f>SUM(E5:E26)</f>
        <v>19106</v>
      </c>
      <c r="F27" s="61">
        <f>SUM(F5:F26)</f>
        <v>21362</v>
      </c>
    </row>
    <row r="28" spans="2:6" ht="19.5" customHeight="1">
      <c r="B28" s="65"/>
      <c r="C28" s="165" t="s">
        <v>232</v>
      </c>
      <c r="D28" s="57" t="s">
        <v>224</v>
      </c>
      <c r="E28" s="56">
        <v>4</v>
      </c>
      <c r="F28" s="55">
        <f>SUM(D28:E28)</f>
        <v>4</v>
      </c>
    </row>
    <row r="29" spans="2:6" ht="19.5" customHeight="1">
      <c r="B29" s="66"/>
      <c r="C29" s="166" t="s">
        <v>233</v>
      </c>
      <c r="D29" s="57">
        <v>1</v>
      </c>
      <c r="E29" s="56">
        <v>14</v>
      </c>
      <c r="F29" s="55">
        <f>SUM(D29:E29)</f>
        <v>15</v>
      </c>
    </row>
    <row r="30" spans="2:6" ht="19.5" customHeight="1">
      <c r="B30" s="197" t="s">
        <v>46</v>
      </c>
      <c r="C30" s="164" t="s">
        <v>234</v>
      </c>
      <c r="D30" s="57">
        <v>45</v>
      </c>
      <c r="E30" s="56">
        <v>244</v>
      </c>
      <c r="F30" s="55">
        <f>SUM(D30:E30)</f>
        <v>289</v>
      </c>
    </row>
    <row r="31" spans="2:6" ht="19.5" customHeight="1">
      <c r="B31" s="196"/>
      <c r="C31" s="164" t="s">
        <v>235</v>
      </c>
      <c r="D31" s="57">
        <v>3</v>
      </c>
      <c r="E31" s="56">
        <v>19</v>
      </c>
      <c r="F31" s="55">
        <f>SUM(D31:E31)</f>
        <v>22</v>
      </c>
    </row>
    <row r="32" spans="2:6" ht="19.5" customHeight="1">
      <c r="B32" s="196"/>
      <c r="C32" s="164" t="s">
        <v>236</v>
      </c>
      <c r="D32" s="57">
        <v>53</v>
      </c>
      <c r="E32" s="56">
        <v>607</v>
      </c>
      <c r="F32" s="55">
        <f t="shared" ref="F32:F37" si="1">SUM(D32:E32)</f>
        <v>660</v>
      </c>
    </row>
    <row r="33" spans="2:6" ht="19.5" customHeight="1">
      <c r="B33" s="196"/>
      <c r="C33" s="164" t="s">
        <v>221</v>
      </c>
      <c r="D33" s="57">
        <v>701</v>
      </c>
      <c r="E33" s="56">
        <v>11377</v>
      </c>
      <c r="F33" s="55">
        <f t="shared" si="1"/>
        <v>12078</v>
      </c>
    </row>
    <row r="34" spans="2:6" ht="19.5" customHeight="1">
      <c r="B34" s="196"/>
      <c r="C34" s="164" t="s">
        <v>222</v>
      </c>
      <c r="D34" s="57">
        <v>35</v>
      </c>
      <c r="E34" s="56">
        <v>338</v>
      </c>
      <c r="F34" s="55">
        <f t="shared" si="1"/>
        <v>373</v>
      </c>
    </row>
    <row r="35" spans="2:6" ht="19.5" customHeight="1">
      <c r="B35" s="196"/>
      <c r="C35" s="164" t="s">
        <v>237</v>
      </c>
      <c r="D35" s="57" t="s">
        <v>223</v>
      </c>
      <c r="E35" s="56">
        <v>2</v>
      </c>
      <c r="F35" s="55">
        <f t="shared" si="1"/>
        <v>2</v>
      </c>
    </row>
    <row r="36" spans="2:6" ht="19.5" customHeight="1">
      <c r="B36" s="196"/>
      <c r="C36" s="164" t="s">
        <v>238</v>
      </c>
      <c r="D36" s="57" t="s">
        <v>223</v>
      </c>
      <c r="E36" s="56">
        <v>3</v>
      </c>
      <c r="F36" s="55">
        <f t="shared" si="1"/>
        <v>3</v>
      </c>
    </row>
    <row r="37" spans="2:6" ht="19.5" customHeight="1">
      <c r="B37" s="196"/>
      <c r="C37" s="164" t="s">
        <v>239</v>
      </c>
      <c r="D37" s="57" t="s">
        <v>223</v>
      </c>
      <c r="E37" s="56">
        <v>1</v>
      </c>
      <c r="F37" s="55">
        <f t="shared" si="1"/>
        <v>1</v>
      </c>
    </row>
    <row r="38" spans="2:6" ht="19.5" customHeight="1">
      <c r="B38" s="196"/>
      <c r="C38" s="164" t="s">
        <v>240</v>
      </c>
      <c r="D38" s="57" t="s">
        <v>223</v>
      </c>
      <c r="E38" s="56">
        <v>7</v>
      </c>
      <c r="F38" s="55">
        <f>SUM(D38:E38)</f>
        <v>7</v>
      </c>
    </row>
    <row r="39" spans="2:6" ht="19.5" customHeight="1">
      <c r="B39" s="196"/>
      <c r="C39" s="62" t="s">
        <v>39</v>
      </c>
      <c r="D39" s="57">
        <v>2</v>
      </c>
      <c r="E39" s="56">
        <v>45</v>
      </c>
      <c r="F39" s="55">
        <f>SUM(D39:E39)</f>
        <v>47</v>
      </c>
    </row>
    <row r="40" spans="2:6" ht="19.5" customHeight="1">
      <c r="B40" s="196"/>
      <c r="C40" s="59" t="s">
        <v>40</v>
      </c>
      <c r="D40" s="60">
        <f>SUM(D28:D39)</f>
        <v>840</v>
      </c>
      <c r="E40" s="60">
        <f>SUM(E28:E39)</f>
        <v>12661</v>
      </c>
      <c r="F40" s="61">
        <f>SUM(F28:F39)</f>
        <v>13501</v>
      </c>
    </row>
    <row r="41" spans="2:6" ht="19.5" customHeight="1" thickBot="1">
      <c r="B41" s="186" t="s">
        <v>47</v>
      </c>
      <c r="C41" s="187"/>
      <c r="D41" s="63">
        <f>D27+D40</f>
        <v>3096</v>
      </c>
      <c r="E41" s="63">
        <f>E27+E40</f>
        <v>31767</v>
      </c>
      <c r="F41" s="64">
        <f>F27+F40</f>
        <v>34863</v>
      </c>
    </row>
    <row r="42" spans="2:6" ht="33.75" customHeight="1">
      <c r="B42" s="188" t="s">
        <v>42</v>
      </c>
      <c r="C42" s="188"/>
      <c r="D42" s="188"/>
      <c r="E42" s="188"/>
      <c r="F42" s="188"/>
    </row>
  </sheetData>
  <mergeCells count="7">
    <mergeCell ref="B42:F42"/>
    <mergeCell ref="B2:C2"/>
    <mergeCell ref="D3:F3"/>
    <mergeCell ref="B4:C4"/>
    <mergeCell ref="B5:B27"/>
    <mergeCell ref="B30:B40"/>
    <mergeCell ref="B41:C41"/>
  </mergeCells>
  <phoneticPr fontId="2"/>
  <pageMargins left="0.25" right="0.25" top="0.75" bottom="0.75" header="0.3" footer="0.3"/>
  <pageSetup paperSize="9" scale="91" firstPageNumber="4294963191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B2:I85"/>
  <sheetViews>
    <sheetView showGridLines="0" topLeftCell="B2" zoomScale="120" zoomScaleNormal="120" zoomScaleSheetLayoutView="100" workbookViewId="0">
      <selection activeCell="G17" sqref="G17"/>
    </sheetView>
  </sheetViews>
  <sheetFormatPr defaultColWidth="9" defaultRowHeight="11.25"/>
  <cols>
    <col min="1" max="1" width="9" style="68"/>
    <col min="2" max="2" width="34.625" style="68" customWidth="1"/>
    <col min="3" max="7" width="11.375" style="68" customWidth="1"/>
    <col min="8" max="9" width="11.125" style="68" customWidth="1"/>
    <col min="10" max="16384" width="9" style="68"/>
  </cols>
  <sheetData>
    <row r="2" spans="2:9" ht="17.25">
      <c r="B2" s="67" t="s">
        <v>48</v>
      </c>
      <c r="C2" s="67"/>
      <c r="D2" s="67"/>
      <c r="E2" s="67"/>
      <c r="F2" s="67"/>
      <c r="G2" s="67"/>
      <c r="H2" s="67"/>
    </row>
    <row r="3" spans="2:9" ht="12.75" thickBot="1">
      <c r="D3" s="69"/>
      <c r="E3" s="69"/>
      <c r="F3" s="69"/>
      <c r="G3" s="70" t="s">
        <v>49</v>
      </c>
      <c r="H3" s="71"/>
      <c r="I3" s="71"/>
    </row>
    <row r="4" spans="2:9" ht="13.5" customHeight="1">
      <c r="B4" s="198" t="s">
        <v>50</v>
      </c>
      <c r="C4" s="201" t="s">
        <v>51</v>
      </c>
      <c r="D4" s="207" t="s">
        <v>52</v>
      </c>
      <c r="E4" s="200" t="s">
        <v>53</v>
      </c>
      <c r="F4" s="201"/>
      <c r="G4" s="209" t="s">
        <v>54</v>
      </c>
      <c r="H4" s="72"/>
      <c r="I4" s="72"/>
    </row>
    <row r="5" spans="2:9">
      <c r="B5" s="199"/>
      <c r="C5" s="206"/>
      <c r="D5" s="208"/>
      <c r="E5" s="73" t="s">
        <v>55</v>
      </c>
      <c r="F5" s="73" t="s">
        <v>56</v>
      </c>
      <c r="G5" s="210"/>
      <c r="H5" s="72"/>
      <c r="I5" s="72"/>
    </row>
    <row r="6" spans="2:9">
      <c r="B6" s="74" t="s">
        <v>57</v>
      </c>
      <c r="C6" s="75">
        <v>47094</v>
      </c>
      <c r="D6" s="75">
        <v>107713</v>
      </c>
      <c r="E6" s="75">
        <v>3441</v>
      </c>
      <c r="F6" s="75">
        <v>13271</v>
      </c>
      <c r="G6" s="76">
        <v>4365</v>
      </c>
      <c r="H6" s="72"/>
      <c r="I6" s="72"/>
    </row>
    <row r="7" spans="2:9">
      <c r="B7" s="77" t="s">
        <v>58</v>
      </c>
      <c r="C7" s="78">
        <v>31129</v>
      </c>
      <c r="D7" s="78">
        <v>90798</v>
      </c>
      <c r="E7" s="79">
        <v>3418</v>
      </c>
      <c r="F7" s="79">
        <v>13163</v>
      </c>
      <c r="G7" s="80">
        <v>4341</v>
      </c>
      <c r="H7" s="72"/>
      <c r="I7" s="72"/>
    </row>
    <row r="8" spans="2:9">
      <c r="B8" s="77" t="s">
        <v>59</v>
      </c>
      <c r="C8" s="78">
        <v>28662</v>
      </c>
      <c r="D8" s="78">
        <v>81035</v>
      </c>
      <c r="E8" s="79">
        <v>3187</v>
      </c>
      <c r="F8" s="79">
        <v>11940</v>
      </c>
      <c r="G8" s="80">
        <v>4055</v>
      </c>
      <c r="H8" s="72"/>
      <c r="I8" s="72"/>
    </row>
    <row r="9" spans="2:9">
      <c r="B9" s="77" t="s">
        <v>60</v>
      </c>
      <c r="C9" s="78">
        <v>10249</v>
      </c>
      <c r="D9" s="78">
        <v>20498</v>
      </c>
      <c r="E9" s="151" t="s">
        <v>188</v>
      </c>
      <c r="F9" s="151" t="s">
        <v>188</v>
      </c>
      <c r="G9" s="153" t="s">
        <v>188</v>
      </c>
      <c r="H9" s="72"/>
      <c r="I9" s="72"/>
    </row>
    <row r="10" spans="2:9">
      <c r="B10" s="77" t="s">
        <v>62</v>
      </c>
      <c r="C10" s="78">
        <v>13790</v>
      </c>
      <c r="D10" s="78">
        <v>49798</v>
      </c>
      <c r="E10" s="79">
        <v>3025</v>
      </c>
      <c r="F10" s="79">
        <v>11482</v>
      </c>
      <c r="G10" s="80">
        <v>3875</v>
      </c>
      <c r="H10" s="72"/>
      <c r="I10" s="72"/>
    </row>
    <row r="11" spans="2:9">
      <c r="B11" s="77" t="s">
        <v>63</v>
      </c>
      <c r="C11" s="78">
        <v>784</v>
      </c>
      <c r="D11" s="78">
        <v>1782</v>
      </c>
      <c r="E11" s="79">
        <v>8</v>
      </c>
      <c r="F11" s="79">
        <v>23</v>
      </c>
      <c r="G11" s="80">
        <v>9</v>
      </c>
      <c r="H11" s="72"/>
      <c r="I11" s="72"/>
    </row>
    <row r="12" spans="2:9">
      <c r="B12" s="77" t="s">
        <v>64</v>
      </c>
      <c r="C12" s="78">
        <v>3839</v>
      </c>
      <c r="D12" s="78">
        <v>8957</v>
      </c>
      <c r="E12" s="79">
        <v>154</v>
      </c>
      <c r="F12" s="79">
        <v>435</v>
      </c>
      <c r="G12" s="80">
        <v>171</v>
      </c>
      <c r="H12" s="72"/>
      <c r="I12" s="72"/>
    </row>
    <row r="13" spans="2:9">
      <c r="B13" s="77" t="s">
        <v>65</v>
      </c>
      <c r="C13" s="78">
        <v>2467</v>
      </c>
      <c r="D13" s="78">
        <v>9763</v>
      </c>
      <c r="E13" s="79">
        <v>231</v>
      </c>
      <c r="F13" s="79">
        <v>1223</v>
      </c>
      <c r="G13" s="80">
        <v>286</v>
      </c>
      <c r="H13" s="72"/>
      <c r="I13" s="72"/>
    </row>
    <row r="14" spans="2:9">
      <c r="B14" s="77" t="s">
        <v>66</v>
      </c>
      <c r="C14" s="78">
        <v>71</v>
      </c>
      <c r="D14" s="78">
        <v>284</v>
      </c>
      <c r="E14" s="151" t="s">
        <v>188</v>
      </c>
      <c r="F14" s="151" t="s">
        <v>188</v>
      </c>
      <c r="G14" s="153" t="s">
        <v>188</v>
      </c>
      <c r="H14" s="72"/>
      <c r="I14" s="72"/>
    </row>
    <row r="15" spans="2:9">
      <c r="B15" s="77" t="s">
        <v>67</v>
      </c>
      <c r="C15" s="78">
        <v>50</v>
      </c>
      <c r="D15" s="78">
        <v>200</v>
      </c>
      <c r="E15" s="151" t="s">
        <v>188</v>
      </c>
      <c r="F15" s="151" t="s">
        <v>188</v>
      </c>
      <c r="G15" s="153" t="s">
        <v>188</v>
      </c>
      <c r="H15" s="72"/>
      <c r="I15" s="72"/>
    </row>
    <row r="16" spans="2:9">
      <c r="B16" s="77" t="s">
        <v>68</v>
      </c>
      <c r="C16" s="78">
        <v>21</v>
      </c>
      <c r="D16" s="78">
        <v>84</v>
      </c>
      <c r="E16" s="151" t="s">
        <v>188</v>
      </c>
      <c r="F16" s="151" t="s">
        <v>188</v>
      </c>
      <c r="G16" s="153" t="s">
        <v>188</v>
      </c>
      <c r="H16" s="72"/>
      <c r="I16" s="72"/>
    </row>
    <row r="17" spans="2:9">
      <c r="B17" s="77" t="s">
        <v>69</v>
      </c>
      <c r="C17" s="78">
        <v>360</v>
      </c>
      <c r="D17" s="78">
        <v>1080</v>
      </c>
      <c r="E17" s="151" t="s">
        <v>188</v>
      </c>
      <c r="F17" s="151" t="s">
        <v>188</v>
      </c>
      <c r="G17" s="153" t="s">
        <v>188</v>
      </c>
      <c r="H17" s="72"/>
      <c r="I17" s="72"/>
    </row>
    <row r="18" spans="2:9">
      <c r="B18" s="77" t="s">
        <v>67</v>
      </c>
      <c r="C18" s="78">
        <v>218</v>
      </c>
      <c r="D18" s="78">
        <v>654</v>
      </c>
      <c r="E18" s="151" t="s">
        <v>188</v>
      </c>
      <c r="F18" s="151" t="s">
        <v>188</v>
      </c>
      <c r="G18" s="153" t="s">
        <v>188</v>
      </c>
      <c r="H18" s="72"/>
      <c r="I18" s="72"/>
    </row>
    <row r="19" spans="2:9">
      <c r="B19" s="77" t="s">
        <v>68</v>
      </c>
      <c r="C19" s="78">
        <v>142</v>
      </c>
      <c r="D19" s="78">
        <v>426</v>
      </c>
      <c r="E19" s="151" t="s">
        <v>188</v>
      </c>
      <c r="F19" s="151" t="s">
        <v>188</v>
      </c>
      <c r="G19" s="153" t="s">
        <v>188</v>
      </c>
      <c r="H19" s="72"/>
      <c r="I19" s="72"/>
    </row>
    <row r="20" spans="2:9">
      <c r="B20" s="77" t="s">
        <v>70</v>
      </c>
      <c r="C20" s="78">
        <v>217</v>
      </c>
      <c r="D20" s="78">
        <v>1273</v>
      </c>
      <c r="E20" s="79">
        <v>48</v>
      </c>
      <c r="F20" s="79">
        <v>281</v>
      </c>
      <c r="G20" s="80">
        <v>64</v>
      </c>
      <c r="H20" s="72"/>
      <c r="I20" s="72"/>
    </row>
    <row r="21" spans="2:9">
      <c r="B21" s="77" t="s">
        <v>71</v>
      </c>
      <c r="C21" s="78">
        <v>171</v>
      </c>
      <c r="D21" s="78">
        <v>1010</v>
      </c>
      <c r="E21" s="79">
        <v>34</v>
      </c>
      <c r="F21" s="79">
        <v>201</v>
      </c>
      <c r="G21" s="80">
        <v>49</v>
      </c>
      <c r="H21" s="72"/>
      <c r="I21" s="72"/>
    </row>
    <row r="22" spans="2:9">
      <c r="B22" s="77" t="s">
        <v>72</v>
      </c>
      <c r="C22" s="78">
        <v>46</v>
      </c>
      <c r="D22" s="78">
        <v>263</v>
      </c>
      <c r="E22" s="79">
        <v>14</v>
      </c>
      <c r="F22" s="79">
        <v>80</v>
      </c>
      <c r="G22" s="80">
        <v>15</v>
      </c>
      <c r="H22" s="72"/>
      <c r="I22" s="72"/>
    </row>
    <row r="23" spans="2:9">
      <c r="B23" s="77" t="s">
        <v>73</v>
      </c>
      <c r="C23" s="78">
        <v>635</v>
      </c>
      <c r="D23" s="78">
        <v>2929</v>
      </c>
      <c r="E23" s="79">
        <v>68</v>
      </c>
      <c r="F23" s="79">
        <v>321</v>
      </c>
      <c r="G23" s="80">
        <v>85</v>
      </c>
      <c r="H23" s="72"/>
      <c r="I23" s="72"/>
    </row>
    <row r="24" spans="2:9">
      <c r="B24" s="77" t="s">
        <v>71</v>
      </c>
      <c r="C24" s="78">
        <v>412</v>
      </c>
      <c r="D24" s="78">
        <v>1902</v>
      </c>
      <c r="E24" s="79">
        <v>47</v>
      </c>
      <c r="F24" s="79">
        <v>218</v>
      </c>
      <c r="G24" s="80">
        <v>58</v>
      </c>
      <c r="H24" s="72"/>
      <c r="I24" s="72"/>
    </row>
    <row r="25" spans="2:9">
      <c r="B25" s="77" t="s">
        <v>72</v>
      </c>
      <c r="C25" s="78">
        <v>221</v>
      </c>
      <c r="D25" s="78">
        <v>1017</v>
      </c>
      <c r="E25" s="79">
        <v>21</v>
      </c>
      <c r="F25" s="79">
        <v>103</v>
      </c>
      <c r="G25" s="80">
        <v>27</v>
      </c>
      <c r="H25" s="72"/>
      <c r="I25" s="72"/>
    </row>
    <row r="26" spans="2:9">
      <c r="B26" s="83" t="s">
        <v>74</v>
      </c>
      <c r="C26" s="78">
        <v>71</v>
      </c>
      <c r="D26" s="78">
        <v>224</v>
      </c>
      <c r="E26" s="79">
        <v>2</v>
      </c>
      <c r="F26" s="79">
        <v>10</v>
      </c>
      <c r="G26" s="80">
        <v>2</v>
      </c>
      <c r="H26" s="72"/>
      <c r="I26" s="72"/>
    </row>
    <row r="27" spans="2:9">
      <c r="B27" s="83" t="s">
        <v>75</v>
      </c>
      <c r="C27" s="78">
        <v>292</v>
      </c>
      <c r="D27" s="78">
        <v>1305</v>
      </c>
      <c r="E27" s="79">
        <v>45</v>
      </c>
      <c r="F27" s="79">
        <v>225</v>
      </c>
      <c r="G27" s="80">
        <v>50</v>
      </c>
      <c r="H27" s="72"/>
      <c r="I27" s="72"/>
    </row>
    <row r="28" spans="2:9">
      <c r="B28" s="83" t="s">
        <v>76</v>
      </c>
      <c r="C28" s="78">
        <v>33</v>
      </c>
      <c r="D28" s="78">
        <v>163</v>
      </c>
      <c r="E28" s="79">
        <v>5</v>
      </c>
      <c r="F28" s="79">
        <v>40</v>
      </c>
      <c r="G28" s="80">
        <v>7</v>
      </c>
      <c r="H28" s="72"/>
      <c r="I28" s="72"/>
    </row>
    <row r="29" spans="2:9">
      <c r="B29" s="77" t="s">
        <v>77</v>
      </c>
      <c r="C29" s="78">
        <v>16</v>
      </c>
      <c r="D29" s="78">
        <v>71</v>
      </c>
      <c r="E29" s="151" t="s">
        <v>188</v>
      </c>
      <c r="F29" s="151" t="s">
        <v>188</v>
      </c>
      <c r="G29" s="153" t="s">
        <v>188</v>
      </c>
      <c r="H29" s="72"/>
      <c r="I29" s="72"/>
    </row>
    <row r="30" spans="2:9">
      <c r="B30" s="77" t="s">
        <v>78</v>
      </c>
      <c r="C30" s="78">
        <v>8</v>
      </c>
      <c r="D30" s="78">
        <v>35</v>
      </c>
      <c r="E30" s="151" t="s">
        <v>188</v>
      </c>
      <c r="F30" s="151" t="s">
        <v>188</v>
      </c>
      <c r="G30" s="153" t="s">
        <v>188</v>
      </c>
      <c r="H30" s="72"/>
      <c r="I30" s="72"/>
    </row>
    <row r="31" spans="2:9">
      <c r="B31" s="77" t="s">
        <v>79</v>
      </c>
      <c r="C31" s="78">
        <v>73</v>
      </c>
      <c r="D31" s="78">
        <v>485</v>
      </c>
      <c r="E31" s="79">
        <v>31</v>
      </c>
      <c r="F31" s="79">
        <v>219</v>
      </c>
      <c r="G31" s="80">
        <v>44</v>
      </c>
      <c r="H31" s="72"/>
      <c r="I31" s="72"/>
    </row>
    <row r="32" spans="2:9">
      <c r="B32" s="83" t="s">
        <v>80</v>
      </c>
      <c r="C32" s="78">
        <v>44</v>
      </c>
      <c r="D32" s="78">
        <v>295</v>
      </c>
      <c r="E32" s="79">
        <v>19</v>
      </c>
      <c r="F32" s="79">
        <v>136</v>
      </c>
      <c r="G32" s="80">
        <v>28</v>
      </c>
      <c r="H32" s="72"/>
      <c r="I32" s="72"/>
    </row>
    <row r="33" spans="2:9">
      <c r="B33" s="83" t="s">
        <v>81</v>
      </c>
      <c r="C33" s="78">
        <v>28</v>
      </c>
      <c r="D33" s="78">
        <v>185</v>
      </c>
      <c r="E33" s="79">
        <v>12</v>
      </c>
      <c r="F33" s="79">
        <v>83</v>
      </c>
      <c r="G33" s="80">
        <v>16</v>
      </c>
      <c r="H33" s="72"/>
      <c r="I33" s="72"/>
    </row>
    <row r="34" spans="2:9">
      <c r="B34" s="77" t="s">
        <v>82</v>
      </c>
      <c r="C34" s="78">
        <v>283</v>
      </c>
      <c r="D34" s="78">
        <v>592</v>
      </c>
      <c r="E34" s="151" t="s">
        <v>188</v>
      </c>
      <c r="F34" s="151" t="s">
        <v>188</v>
      </c>
      <c r="G34" s="153" t="s">
        <v>188</v>
      </c>
      <c r="H34" s="72"/>
      <c r="I34" s="72"/>
    </row>
    <row r="35" spans="2:9">
      <c r="B35" s="77" t="s">
        <v>83</v>
      </c>
      <c r="C35" s="78">
        <v>432</v>
      </c>
      <c r="D35" s="78">
        <v>1428</v>
      </c>
      <c r="E35" s="79">
        <v>32</v>
      </c>
      <c r="F35" s="79">
        <v>127</v>
      </c>
      <c r="G35" s="80">
        <v>34</v>
      </c>
      <c r="H35" s="72"/>
      <c r="I35" s="72"/>
    </row>
    <row r="36" spans="2:9" ht="6" customHeight="1">
      <c r="B36" s="77"/>
      <c r="C36" s="78"/>
      <c r="D36" s="78"/>
      <c r="E36" s="79"/>
      <c r="F36" s="79"/>
      <c r="G36" s="80"/>
      <c r="H36" s="72"/>
      <c r="I36" s="72"/>
    </row>
    <row r="37" spans="2:9">
      <c r="B37" s="77" t="s">
        <v>84</v>
      </c>
      <c r="C37" s="78">
        <v>591</v>
      </c>
      <c r="D37" s="78">
        <v>1536</v>
      </c>
      <c r="E37" s="81">
        <v>23</v>
      </c>
      <c r="F37" s="81">
        <v>108</v>
      </c>
      <c r="G37" s="82">
        <v>24</v>
      </c>
      <c r="H37" s="72"/>
      <c r="I37" s="72"/>
    </row>
    <row r="38" spans="2:9" ht="6" customHeight="1">
      <c r="B38" s="77"/>
      <c r="C38" s="78"/>
      <c r="D38" s="78"/>
      <c r="E38" s="79"/>
      <c r="F38" s="79"/>
      <c r="G38" s="82"/>
      <c r="H38" s="72"/>
      <c r="I38" s="72"/>
    </row>
    <row r="39" spans="2:9">
      <c r="B39" s="77" t="s">
        <v>85</v>
      </c>
      <c r="C39" s="78">
        <v>15371</v>
      </c>
      <c r="D39" s="78">
        <v>15371</v>
      </c>
      <c r="E39" s="151" t="s">
        <v>188</v>
      </c>
      <c r="F39" s="151" t="s">
        <v>188</v>
      </c>
      <c r="G39" s="153" t="s">
        <v>188</v>
      </c>
      <c r="H39" s="72"/>
      <c r="I39" s="72"/>
    </row>
    <row r="40" spans="2:9" ht="6.75" customHeight="1">
      <c r="B40" s="77"/>
      <c r="C40" s="78"/>
      <c r="D40" s="78"/>
      <c r="E40" s="79"/>
      <c r="F40" s="79"/>
      <c r="G40" s="80"/>
      <c r="H40" s="72"/>
      <c r="I40" s="72"/>
    </row>
    <row r="41" spans="2:9">
      <c r="B41" s="77" t="s">
        <v>86</v>
      </c>
      <c r="C41" s="78"/>
      <c r="D41" s="78"/>
      <c r="E41" s="79"/>
      <c r="F41" s="79"/>
      <c r="G41" s="80"/>
      <c r="H41" s="72"/>
      <c r="I41" s="72"/>
    </row>
    <row r="42" spans="2:9">
      <c r="B42" s="77" t="s">
        <v>87</v>
      </c>
      <c r="C42" s="78">
        <v>425</v>
      </c>
      <c r="D42" s="78">
        <v>1086</v>
      </c>
      <c r="E42" s="81">
        <v>77</v>
      </c>
      <c r="F42" s="79">
        <v>225</v>
      </c>
      <c r="G42" s="80">
        <v>85</v>
      </c>
      <c r="H42" s="72"/>
      <c r="I42" s="72"/>
    </row>
    <row r="43" spans="2:9" ht="12" thickBot="1">
      <c r="B43" s="84" t="s">
        <v>88</v>
      </c>
      <c r="C43" s="85">
        <v>49</v>
      </c>
      <c r="D43" s="85">
        <v>124</v>
      </c>
      <c r="E43" s="86">
        <v>2</v>
      </c>
      <c r="F43" s="86">
        <v>4</v>
      </c>
      <c r="G43" s="87">
        <v>2</v>
      </c>
      <c r="H43" s="72"/>
      <c r="I43" s="72"/>
    </row>
    <row r="44" spans="2:9" ht="9" customHeight="1" thickBot="1">
      <c r="B44" s="205"/>
      <c r="C44" s="205"/>
      <c r="D44" s="205"/>
      <c r="E44" s="205"/>
      <c r="F44" s="205"/>
      <c r="G44" s="205"/>
      <c r="H44" s="88"/>
      <c r="I44" s="88"/>
    </row>
    <row r="45" spans="2:9" ht="13.5" customHeight="1">
      <c r="B45" s="198" t="s">
        <v>50</v>
      </c>
      <c r="C45" s="200" t="s">
        <v>89</v>
      </c>
      <c r="D45" s="201"/>
      <c r="E45" s="202" t="s">
        <v>90</v>
      </c>
      <c r="F45" s="200" t="s">
        <v>91</v>
      </c>
      <c r="G45" s="204"/>
      <c r="H45" s="72"/>
      <c r="I45" s="72"/>
    </row>
    <row r="46" spans="2:9">
      <c r="B46" s="199"/>
      <c r="C46" s="73" t="s">
        <v>55</v>
      </c>
      <c r="D46" s="73" t="s">
        <v>56</v>
      </c>
      <c r="E46" s="203"/>
      <c r="F46" s="73" t="s">
        <v>55</v>
      </c>
      <c r="G46" s="89" t="s">
        <v>56</v>
      </c>
      <c r="H46" s="72"/>
      <c r="I46" s="72"/>
    </row>
    <row r="47" spans="2:9">
      <c r="B47" s="74" t="s">
        <v>57</v>
      </c>
      <c r="C47" s="75">
        <v>9317</v>
      </c>
      <c r="D47" s="75">
        <v>35981</v>
      </c>
      <c r="E47" s="75">
        <v>15343</v>
      </c>
      <c r="F47" s="75">
        <v>1505</v>
      </c>
      <c r="G47" s="76">
        <v>7038</v>
      </c>
      <c r="H47" s="72"/>
      <c r="I47" s="72"/>
    </row>
    <row r="48" spans="2:9">
      <c r="B48" s="77" t="s">
        <v>58</v>
      </c>
      <c r="C48" s="79">
        <v>9241</v>
      </c>
      <c r="D48" s="90">
        <v>35630</v>
      </c>
      <c r="E48" s="90">
        <v>15230</v>
      </c>
      <c r="F48" s="90">
        <v>1492</v>
      </c>
      <c r="G48" s="80">
        <v>6969</v>
      </c>
      <c r="H48" s="72"/>
      <c r="I48" s="72"/>
    </row>
    <row r="49" spans="2:9">
      <c r="B49" s="77" t="s">
        <v>59</v>
      </c>
      <c r="C49" s="79">
        <v>8407</v>
      </c>
      <c r="D49" s="90">
        <v>31476</v>
      </c>
      <c r="E49" s="90">
        <v>13953</v>
      </c>
      <c r="F49" s="151" t="s">
        <v>188</v>
      </c>
      <c r="G49" s="153" t="s">
        <v>188</v>
      </c>
      <c r="H49" s="72"/>
      <c r="I49" s="72"/>
    </row>
    <row r="50" spans="2:9">
      <c r="B50" s="77" t="s">
        <v>60</v>
      </c>
      <c r="C50" s="151" t="s">
        <v>188</v>
      </c>
      <c r="D50" s="151" t="s">
        <v>188</v>
      </c>
      <c r="E50" s="151" t="s">
        <v>188</v>
      </c>
      <c r="F50" s="151" t="s">
        <v>188</v>
      </c>
      <c r="G50" s="153" t="s">
        <v>188</v>
      </c>
      <c r="H50" s="72"/>
      <c r="I50" s="72"/>
    </row>
    <row r="51" spans="2:9">
      <c r="B51" s="77" t="s">
        <v>62</v>
      </c>
      <c r="C51" s="79">
        <v>7531</v>
      </c>
      <c r="D51" s="90">
        <v>29036</v>
      </c>
      <c r="E51" s="90">
        <v>12637</v>
      </c>
      <c r="F51" s="151" t="s">
        <v>188</v>
      </c>
      <c r="G51" s="153" t="s">
        <v>188</v>
      </c>
      <c r="H51" s="72"/>
      <c r="I51" s="72"/>
    </row>
    <row r="52" spans="2:9">
      <c r="B52" s="77" t="s">
        <v>63</v>
      </c>
      <c r="C52" s="79">
        <v>97</v>
      </c>
      <c r="D52" s="90">
        <v>274</v>
      </c>
      <c r="E52" s="90">
        <v>134</v>
      </c>
      <c r="F52" s="151" t="s">
        <v>188</v>
      </c>
      <c r="G52" s="153" t="s">
        <v>188</v>
      </c>
      <c r="H52" s="72"/>
      <c r="I52" s="72"/>
    </row>
    <row r="53" spans="2:9">
      <c r="B53" s="77" t="s">
        <v>64</v>
      </c>
      <c r="C53" s="79">
        <v>779</v>
      </c>
      <c r="D53" s="90">
        <v>2166</v>
      </c>
      <c r="E53" s="90">
        <v>1182</v>
      </c>
      <c r="F53" s="151" t="s">
        <v>188</v>
      </c>
      <c r="G53" s="153" t="s">
        <v>188</v>
      </c>
      <c r="H53" s="72"/>
      <c r="I53" s="72"/>
    </row>
    <row r="54" spans="2:9">
      <c r="B54" s="77" t="s">
        <v>65</v>
      </c>
      <c r="C54" s="79">
        <v>834</v>
      </c>
      <c r="D54" s="90">
        <v>4154</v>
      </c>
      <c r="E54" s="90">
        <v>1277</v>
      </c>
      <c r="F54" s="90">
        <v>1492</v>
      </c>
      <c r="G54" s="80">
        <v>6969</v>
      </c>
      <c r="H54" s="72"/>
      <c r="I54" s="72"/>
    </row>
    <row r="55" spans="2:9">
      <c r="B55" s="77" t="s">
        <v>66</v>
      </c>
      <c r="C55" s="151" t="s">
        <v>188</v>
      </c>
      <c r="D55" s="151" t="s">
        <v>188</v>
      </c>
      <c r="E55" s="151" t="s">
        <v>188</v>
      </c>
      <c r="F55" s="151" t="s">
        <v>188</v>
      </c>
      <c r="G55" s="153" t="s">
        <v>188</v>
      </c>
      <c r="H55" s="72"/>
      <c r="I55" s="72"/>
    </row>
    <row r="56" spans="2:9">
      <c r="B56" s="77" t="s">
        <v>67</v>
      </c>
      <c r="C56" s="151" t="s">
        <v>188</v>
      </c>
      <c r="D56" s="151" t="s">
        <v>188</v>
      </c>
      <c r="E56" s="151" t="s">
        <v>188</v>
      </c>
      <c r="F56" s="151" t="s">
        <v>188</v>
      </c>
      <c r="G56" s="153" t="s">
        <v>188</v>
      </c>
      <c r="H56" s="72"/>
      <c r="I56" s="72"/>
    </row>
    <row r="57" spans="2:9">
      <c r="B57" s="77" t="s">
        <v>68</v>
      </c>
      <c r="C57" s="151" t="s">
        <v>188</v>
      </c>
      <c r="D57" s="151" t="s">
        <v>188</v>
      </c>
      <c r="E57" s="151" t="s">
        <v>188</v>
      </c>
      <c r="F57" s="151" t="s">
        <v>188</v>
      </c>
      <c r="G57" s="153" t="s">
        <v>188</v>
      </c>
      <c r="H57" s="72"/>
      <c r="I57" s="72"/>
    </row>
    <row r="58" spans="2:9">
      <c r="B58" s="77" t="s">
        <v>69</v>
      </c>
      <c r="C58" s="151" t="s">
        <v>188</v>
      </c>
      <c r="D58" s="151" t="s">
        <v>188</v>
      </c>
      <c r="E58" s="151" t="s">
        <v>188</v>
      </c>
      <c r="F58" s="151" t="s">
        <v>188</v>
      </c>
      <c r="G58" s="153" t="s">
        <v>188</v>
      </c>
      <c r="H58" s="72"/>
      <c r="I58" s="72"/>
    </row>
    <row r="59" spans="2:9">
      <c r="B59" s="77" t="s">
        <v>67</v>
      </c>
      <c r="C59" s="151" t="s">
        <v>188</v>
      </c>
      <c r="D59" s="151" t="s">
        <v>188</v>
      </c>
      <c r="E59" s="151" t="s">
        <v>188</v>
      </c>
      <c r="F59" s="151" t="s">
        <v>188</v>
      </c>
      <c r="G59" s="153" t="s">
        <v>188</v>
      </c>
      <c r="H59" s="72"/>
      <c r="I59" s="72"/>
    </row>
    <row r="60" spans="2:9">
      <c r="B60" s="77" t="s">
        <v>68</v>
      </c>
      <c r="C60" s="151" t="s">
        <v>188</v>
      </c>
      <c r="D60" s="151" t="s">
        <v>188</v>
      </c>
      <c r="E60" s="151" t="s">
        <v>188</v>
      </c>
      <c r="F60" s="151" t="s">
        <v>188</v>
      </c>
      <c r="G60" s="153" t="s">
        <v>188</v>
      </c>
      <c r="H60" s="72"/>
      <c r="I60" s="72"/>
    </row>
    <row r="61" spans="2:9">
      <c r="B61" s="77" t="s">
        <v>70</v>
      </c>
      <c r="C61" s="79">
        <v>152</v>
      </c>
      <c r="D61" s="90">
        <v>906</v>
      </c>
      <c r="E61" s="90">
        <v>274</v>
      </c>
      <c r="F61" s="90">
        <v>217</v>
      </c>
      <c r="G61" s="80">
        <v>1273</v>
      </c>
      <c r="H61" s="72"/>
      <c r="I61" s="72"/>
    </row>
    <row r="62" spans="2:9">
      <c r="B62" s="77" t="s">
        <v>71</v>
      </c>
      <c r="C62" s="79">
        <v>120</v>
      </c>
      <c r="D62" s="90">
        <v>719</v>
      </c>
      <c r="E62" s="90">
        <v>217</v>
      </c>
      <c r="F62" s="90">
        <v>171</v>
      </c>
      <c r="G62" s="80">
        <v>1010</v>
      </c>
      <c r="H62" s="72"/>
      <c r="I62" s="72"/>
    </row>
    <row r="63" spans="2:9">
      <c r="B63" s="77" t="s">
        <v>72</v>
      </c>
      <c r="C63" s="79">
        <v>32</v>
      </c>
      <c r="D63" s="90">
        <v>187</v>
      </c>
      <c r="E63" s="90">
        <v>57</v>
      </c>
      <c r="F63" s="90">
        <v>46</v>
      </c>
      <c r="G63" s="80">
        <v>263</v>
      </c>
      <c r="H63" s="72"/>
      <c r="I63" s="72"/>
    </row>
    <row r="64" spans="2:9">
      <c r="B64" s="77" t="s">
        <v>73</v>
      </c>
      <c r="C64" s="79">
        <v>293</v>
      </c>
      <c r="D64" s="90">
        <v>1427</v>
      </c>
      <c r="E64" s="90">
        <v>456</v>
      </c>
      <c r="F64" s="90">
        <v>635</v>
      </c>
      <c r="G64" s="80">
        <v>2929</v>
      </c>
      <c r="H64" s="72"/>
      <c r="I64" s="72"/>
    </row>
    <row r="65" spans="2:9">
      <c r="B65" s="77" t="s">
        <v>71</v>
      </c>
      <c r="C65" s="79">
        <v>192</v>
      </c>
      <c r="D65" s="90">
        <v>930</v>
      </c>
      <c r="E65" s="90">
        <v>296</v>
      </c>
      <c r="F65" s="90">
        <v>412</v>
      </c>
      <c r="G65" s="80">
        <v>1902</v>
      </c>
      <c r="H65" s="72"/>
      <c r="I65" s="72"/>
    </row>
    <row r="66" spans="2:9">
      <c r="B66" s="77" t="s">
        <v>72</v>
      </c>
      <c r="C66" s="79">
        <v>101</v>
      </c>
      <c r="D66" s="90">
        <v>497</v>
      </c>
      <c r="E66" s="90">
        <v>160</v>
      </c>
      <c r="F66" s="90">
        <v>221</v>
      </c>
      <c r="G66" s="80">
        <v>1017</v>
      </c>
      <c r="H66" s="72"/>
      <c r="I66" s="72"/>
    </row>
    <row r="67" spans="2:9">
      <c r="B67" s="83" t="s">
        <v>74</v>
      </c>
      <c r="C67" s="79">
        <v>11</v>
      </c>
      <c r="D67" s="90">
        <v>40</v>
      </c>
      <c r="E67" s="90">
        <v>14</v>
      </c>
      <c r="F67" s="91" t="s">
        <v>61</v>
      </c>
      <c r="G67" s="153" t="s">
        <v>188</v>
      </c>
      <c r="H67" s="72"/>
      <c r="I67" s="72"/>
    </row>
    <row r="68" spans="2:9">
      <c r="B68" s="83" t="s">
        <v>75</v>
      </c>
      <c r="C68" s="79">
        <v>172</v>
      </c>
      <c r="D68" s="90">
        <v>797</v>
      </c>
      <c r="E68" s="90">
        <v>225</v>
      </c>
      <c r="F68" s="91">
        <v>254</v>
      </c>
      <c r="G68" s="80">
        <v>1128</v>
      </c>
      <c r="H68" s="72"/>
      <c r="I68" s="72"/>
    </row>
    <row r="69" spans="2:9">
      <c r="B69" s="83" t="s">
        <v>76</v>
      </c>
      <c r="C69" s="79">
        <v>7</v>
      </c>
      <c r="D69" s="90">
        <v>49</v>
      </c>
      <c r="E69" s="90">
        <v>13</v>
      </c>
      <c r="F69" s="90">
        <v>12</v>
      </c>
      <c r="G69" s="80">
        <v>72</v>
      </c>
      <c r="H69" s="72"/>
      <c r="I69" s="72"/>
    </row>
    <row r="70" spans="2:9">
      <c r="B70" s="77" t="s">
        <v>77</v>
      </c>
      <c r="C70" s="81">
        <v>1</v>
      </c>
      <c r="D70" s="91">
        <v>4</v>
      </c>
      <c r="E70" s="91">
        <v>1</v>
      </c>
      <c r="F70" s="90">
        <v>4</v>
      </c>
      <c r="G70" s="80">
        <v>19</v>
      </c>
      <c r="H70" s="72"/>
      <c r="I70" s="72"/>
    </row>
    <row r="71" spans="2:9">
      <c r="B71" s="77" t="s">
        <v>78</v>
      </c>
      <c r="C71" s="151" t="s">
        <v>188</v>
      </c>
      <c r="D71" s="151" t="s">
        <v>188</v>
      </c>
      <c r="E71" s="151" t="s">
        <v>188</v>
      </c>
      <c r="F71" s="90">
        <v>1</v>
      </c>
      <c r="G71" s="80">
        <v>4</v>
      </c>
      <c r="H71" s="72"/>
      <c r="I71" s="72"/>
    </row>
    <row r="72" spans="2:9">
      <c r="B72" s="77" t="s">
        <v>79</v>
      </c>
      <c r="C72" s="81">
        <v>57</v>
      </c>
      <c r="D72" s="91">
        <v>389</v>
      </c>
      <c r="E72" s="91">
        <v>105</v>
      </c>
      <c r="F72" s="90">
        <v>73</v>
      </c>
      <c r="G72" s="80">
        <v>485</v>
      </c>
      <c r="H72" s="72"/>
      <c r="I72" s="72"/>
    </row>
    <row r="73" spans="2:9">
      <c r="B73" s="83" t="s">
        <v>80</v>
      </c>
      <c r="C73" s="81">
        <v>33</v>
      </c>
      <c r="D73" s="91">
        <v>228</v>
      </c>
      <c r="E73" s="91">
        <v>62</v>
      </c>
      <c r="F73" s="90">
        <v>44</v>
      </c>
      <c r="G73" s="80">
        <v>295</v>
      </c>
      <c r="H73" s="72"/>
      <c r="I73" s="72"/>
    </row>
    <row r="74" spans="2:9">
      <c r="B74" s="83" t="s">
        <v>81</v>
      </c>
      <c r="C74" s="81">
        <v>24</v>
      </c>
      <c r="D74" s="91">
        <v>161</v>
      </c>
      <c r="E74" s="91">
        <v>43</v>
      </c>
      <c r="F74" s="90">
        <v>28</v>
      </c>
      <c r="G74" s="80">
        <v>185</v>
      </c>
      <c r="H74" s="72"/>
      <c r="I74" s="72"/>
    </row>
    <row r="75" spans="2:9">
      <c r="B75" s="77" t="s">
        <v>82</v>
      </c>
      <c r="C75" s="79">
        <v>1</v>
      </c>
      <c r="D75" s="90">
        <v>2</v>
      </c>
      <c r="E75" s="90">
        <v>1</v>
      </c>
      <c r="F75" s="91" t="s">
        <v>61</v>
      </c>
      <c r="G75" s="153" t="s">
        <v>188</v>
      </c>
      <c r="H75" s="72"/>
      <c r="I75" s="72"/>
    </row>
    <row r="76" spans="2:9">
      <c r="B76" s="77" t="s">
        <v>83</v>
      </c>
      <c r="C76" s="79">
        <v>141</v>
      </c>
      <c r="D76" s="90">
        <v>544</v>
      </c>
      <c r="E76" s="90">
        <v>189</v>
      </c>
      <c r="F76" s="91">
        <v>301</v>
      </c>
      <c r="G76" s="80">
        <v>1082</v>
      </c>
      <c r="H76" s="72"/>
      <c r="I76" s="72"/>
    </row>
    <row r="77" spans="2:9" ht="6" customHeight="1">
      <c r="B77" s="77"/>
      <c r="C77" s="79"/>
      <c r="D77" s="90"/>
      <c r="E77" s="90"/>
      <c r="F77" s="90"/>
      <c r="G77" s="80"/>
      <c r="H77" s="72"/>
      <c r="I77" s="72"/>
    </row>
    <row r="78" spans="2:9">
      <c r="B78" s="77" t="s">
        <v>84</v>
      </c>
      <c r="C78" s="81">
        <v>74</v>
      </c>
      <c r="D78" s="91">
        <v>349</v>
      </c>
      <c r="E78" s="91">
        <v>111</v>
      </c>
      <c r="F78" s="91">
        <v>13</v>
      </c>
      <c r="G78" s="82">
        <v>69</v>
      </c>
      <c r="H78" s="72"/>
      <c r="I78" s="72"/>
    </row>
    <row r="79" spans="2:9" ht="6" customHeight="1">
      <c r="B79" s="77"/>
      <c r="C79" s="79"/>
      <c r="D79" s="90"/>
      <c r="E79" s="90"/>
      <c r="F79" s="90"/>
      <c r="G79" s="80"/>
      <c r="H79" s="72"/>
      <c r="I79" s="72"/>
    </row>
    <row r="80" spans="2:9">
      <c r="B80" s="77" t="s">
        <v>85</v>
      </c>
      <c r="C80" s="79">
        <v>2</v>
      </c>
      <c r="D80" s="90">
        <v>2</v>
      </c>
      <c r="E80" s="151" t="s">
        <v>188</v>
      </c>
      <c r="F80" s="151" t="s">
        <v>188</v>
      </c>
      <c r="G80" s="153" t="s">
        <v>188</v>
      </c>
      <c r="H80" s="72"/>
      <c r="I80" s="72"/>
    </row>
    <row r="81" spans="2:9" ht="6" customHeight="1">
      <c r="B81" s="77"/>
      <c r="C81" s="79"/>
      <c r="D81" s="90"/>
      <c r="E81" s="90"/>
      <c r="F81" s="90"/>
      <c r="G81" s="80"/>
      <c r="H81" s="72"/>
      <c r="I81" s="72"/>
    </row>
    <row r="82" spans="2:9">
      <c r="B82" s="77" t="s">
        <v>86</v>
      </c>
      <c r="C82" s="79"/>
      <c r="D82" s="90"/>
      <c r="E82" s="90"/>
      <c r="F82" s="90"/>
      <c r="G82" s="80"/>
      <c r="H82" s="72"/>
      <c r="I82" s="72"/>
    </row>
    <row r="83" spans="2:9">
      <c r="B83" s="77" t="s">
        <v>87</v>
      </c>
      <c r="C83" s="79">
        <v>371</v>
      </c>
      <c r="D83" s="90">
        <v>976</v>
      </c>
      <c r="E83" s="90">
        <v>566</v>
      </c>
      <c r="F83" s="151" t="s">
        <v>188</v>
      </c>
      <c r="G83" s="153" t="s">
        <v>188</v>
      </c>
      <c r="H83" s="72"/>
      <c r="I83" s="72"/>
    </row>
    <row r="84" spans="2:9" ht="12" thickBot="1">
      <c r="B84" s="84" t="s">
        <v>88</v>
      </c>
      <c r="C84" s="86">
        <v>38</v>
      </c>
      <c r="D84" s="92">
        <v>102</v>
      </c>
      <c r="E84" s="92">
        <v>56</v>
      </c>
      <c r="F84" s="151" t="s">
        <v>188</v>
      </c>
      <c r="G84" s="154" t="s">
        <v>188</v>
      </c>
      <c r="H84" s="72"/>
      <c r="I84" s="72"/>
    </row>
    <row r="85" spans="2:9" ht="34.5" customHeight="1">
      <c r="B85" s="188" t="s">
        <v>92</v>
      </c>
      <c r="C85" s="188"/>
      <c r="D85" s="188"/>
      <c r="E85" s="188"/>
      <c r="F85" s="188"/>
      <c r="G85" s="188"/>
      <c r="H85" s="93"/>
      <c r="I85" s="93"/>
    </row>
  </sheetData>
  <mergeCells count="11">
    <mergeCell ref="B44:G44"/>
    <mergeCell ref="B4:B5"/>
    <mergeCell ref="C4:C5"/>
    <mergeCell ref="D4:D5"/>
    <mergeCell ref="E4:F4"/>
    <mergeCell ref="G4:G5"/>
    <mergeCell ref="B45:B46"/>
    <mergeCell ref="C45:D45"/>
    <mergeCell ref="E45:E46"/>
    <mergeCell ref="F45:G45"/>
    <mergeCell ref="B85:G85"/>
  </mergeCells>
  <phoneticPr fontId="2"/>
  <pageMargins left="0.25" right="0.25" top="0.75" bottom="0.75" header="0.3" footer="0.3"/>
  <pageSetup paperSize="9" scale="78" firstPageNumber="4294963191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  <pageSetUpPr fitToPage="1"/>
  </sheetPr>
  <dimension ref="B2:G47"/>
  <sheetViews>
    <sheetView showGridLines="0" topLeftCell="A25" zoomScaleNormal="100" zoomScaleSheetLayoutView="100" workbookViewId="0">
      <selection activeCell="I49" sqref="I49"/>
    </sheetView>
  </sheetViews>
  <sheetFormatPr defaultColWidth="9" defaultRowHeight="13.5"/>
  <cols>
    <col min="1" max="1" width="9" style="1"/>
    <col min="2" max="2" width="18.75" style="1" customWidth="1"/>
    <col min="3" max="3" width="10.75" style="1" customWidth="1"/>
    <col min="4" max="7" width="11.75" style="1" customWidth="1"/>
    <col min="8" max="16384" width="9" style="1"/>
  </cols>
  <sheetData>
    <row r="2" spans="2:7" ht="17.25">
      <c r="B2" s="168" t="s">
        <v>93</v>
      </c>
      <c r="C2" s="225"/>
      <c r="D2" s="225"/>
      <c r="E2" s="225"/>
      <c r="F2" s="225"/>
      <c r="G2" s="225"/>
    </row>
    <row r="3" spans="2:7" ht="19.5" customHeight="1" thickBot="1">
      <c r="E3" s="183" t="s">
        <v>94</v>
      </c>
      <c r="F3" s="184"/>
      <c r="G3" s="184"/>
    </row>
    <row r="4" spans="2:7" ht="18.75" customHeight="1">
      <c r="B4" s="216" t="s">
        <v>95</v>
      </c>
      <c r="C4" s="220" t="s">
        <v>96</v>
      </c>
      <c r="D4" s="220" t="s">
        <v>97</v>
      </c>
      <c r="E4" s="220"/>
      <c r="F4" s="220"/>
      <c r="G4" s="221"/>
    </row>
    <row r="5" spans="2:7" ht="18.75" customHeight="1">
      <c r="B5" s="218"/>
      <c r="C5" s="226"/>
      <c r="D5" s="94" t="s">
        <v>96</v>
      </c>
      <c r="E5" s="3" t="s">
        <v>98</v>
      </c>
      <c r="F5" s="3" t="s">
        <v>99</v>
      </c>
      <c r="G5" s="95" t="s">
        <v>100</v>
      </c>
    </row>
    <row r="6" spans="2:7" ht="18.75" customHeight="1">
      <c r="B6" s="96" t="s">
        <v>101</v>
      </c>
      <c r="C6" s="97">
        <f>SUM(C7:C24)</f>
        <v>93185</v>
      </c>
      <c r="D6" s="97">
        <f>SUM(D7:D24)</f>
        <v>45655</v>
      </c>
      <c r="E6" s="97">
        <f>SUM(E7:E24)</f>
        <v>13651</v>
      </c>
      <c r="F6" s="97">
        <f>SUM(F7:F24)</f>
        <v>26788</v>
      </c>
      <c r="G6" s="98">
        <f>SUM(G7:G24)</f>
        <v>2608</v>
      </c>
    </row>
    <row r="7" spans="2:7" ht="18.75" customHeight="1">
      <c r="B7" s="4" t="s">
        <v>102</v>
      </c>
      <c r="C7" s="99">
        <v>4802</v>
      </c>
      <c r="D7" s="99">
        <v>2444</v>
      </c>
      <c r="E7" s="99">
        <v>2429</v>
      </c>
      <c r="F7" s="99">
        <v>3</v>
      </c>
      <c r="G7" s="152" t="s">
        <v>190</v>
      </c>
    </row>
    <row r="8" spans="2:7" ht="18.75" customHeight="1">
      <c r="B8" s="4" t="s">
        <v>103</v>
      </c>
      <c r="C8" s="99">
        <v>5217</v>
      </c>
      <c r="D8" s="99">
        <v>2534</v>
      </c>
      <c r="E8" s="99">
        <v>2216</v>
      </c>
      <c r="F8" s="99">
        <v>135</v>
      </c>
      <c r="G8" s="100">
        <v>1</v>
      </c>
    </row>
    <row r="9" spans="2:7" ht="18.75" customHeight="1">
      <c r="B9" s="4" t="s">
        <v>104</v>
      </c>
      <c r="C9" s="99">
        <v>5138</v>
      </c>
      <c r="D9" s="99">
        <v>2506</v>
      </c>
      <c r="E9" s="99">
        <v>1567</v>
      </c>
      <c r="F9" s="99">
        <v>654</v>
      </c>
      <c r="G9" s="100">
        <v>16</v>
      </c>
    </row>
    <row r="10" spans="2:7" ht="18.75" customHeight="1">
      <c r="B10" s="4" t="s">
        <v>105</v>
      </c>
      <c r="C10" s="99">
        <v>5393</v>
      </c>
      <c r="D10" s="99">
        <v>2718</v>
      </c>
      <c r="E10" s="99">
        <v>1212</v>
      </c>
      <c r="F10" s="99">
        <v>1239</v>
      </c>
      <c r="G10" s="100">
        <v>37</v>
      </c>
    </row>
    <row r="11" spans="2:7" ht="18.75" customHeight="1">
      <c r="B11" s="4" t="s">
        <v>106</v>
      </c>
      <c r="C11" s="99">
        <v>6207</v>
      </c>
      <c r="D11" s="99">
        <v>3154</v>
      </c>
      <c r="E11" s="99">
        <v>1091</v>
      </c>
      <c r="F11" s="99">
        <v>1769</v>
      </c>
      <c r="G11" s="100">
        <v>77</v>
      </c>
    </row>
    <row r="12" spans="2:7" ht="18.75" customHeight="1">
      <c r="B12" s="4" t="s">
        <v>107</v>
      </c>
      <c r="C12" s="99">
        <v>7471</v>
      </c>
      <c r="D12" s="99">
        <v>3821</v>
      </c>
      <c r="E12" s="99">
        <v>1129</v>
      </c>
      <c r="F12" s="99">
        <v>2336</v>
      </c>
      <c r="G12" s="100">
        <v>104</v>
      </c>
    </row>
    <row r="13" spans="2:7" ht="18.75" customHeight="1">
      <c r="B13" s="4" t="s">
        <v>108</v>
      </c>
      <c r="C13" s="99">
        <v>9348</v>
      </c>
      <c r="D13" s="99">
        <v>4915</v>
      </c>
      <c r="E13" s="99">
        <v>1386</v>
      </c>
      <c r="F13" s="99">
        <v>3025</v>
      </c>
      <c r="G13" s="100">
        <v>177</v>
      </c>
    </row>
    <row r="14" spans="2:7" ht="18.75" customHeight="1">
      <c r="B14" s="4" t="s">
        <v>109</v>
      </c>
      <c r="C14" s="99">
        <v>7966</v>
      </c>
      <c r="D14" s="99">
        <v>4116</v>
      </c>
      <c r="E14" s="99">
        <v>994</v>
      </c>
      <c r="F14" s="99">
        <v>2603</v>
      </c>
      <c r="G14" s="100">
        <v>239</v>
      </c>
    </row>
    <row r="15" spans="2:7" ht="18.75" customHeight="1">
      <c r="B15" s="4" t="s">
        <v>110</v>
      </c>
      <c r="C15" s="99">
        <v>6380</v>
      </c>
      <c r="D15" s="99">
        <v>3277</v>
      </c>
      <c r="E15" s="99">
        <v>619</v>
      </c>
      <c r="F15" s="99">
        <v>2235</v>
      </c>
      <c r="G15" s="100">
        <v>217</v>
      </c>
    </row>
    <row r="16" spans="2:7" ht="18.75" customHeight="1">
      <c r="B16" s="4" t="s">
        <v>111</v>
      </c>
      <c r="C16" s="99">
        <v>5478</v>
      </c>
      <c r="D16" s="99">
        <v>2719</v>
      </c>
      <c r="E16" s="99">
        <v>357</v>
      </c>
      <c r="F16" s="99">
        <v>2022</v>
      </c>
      <c r="G16" s="100">
        <v>197</v>
      </c>
    </row>
    <row r="17" spans="2:7" ht="18.75" customHeight="1">
      <c r="B17" s="4" t="s">
        <v>112</v>
      </c>
      <c r="C17" s="99">
        <v>6581</v>
      </c>
      <c r="D17" s="99">
        <v>3032</v>
      </c>
      <c r="E17" s="99">
        <v>307</v>
      </c>
      <c r="F17" s="99">
        <v>2354</v>
      </c>
      <c r="G17" s="100">
        <v>243</v>
      </c>
    </row>
    <row r="18" spans="2:7" ht="18.75" customHeight="1">
      <c r="B18" s="4" t="s">
        <v>113</v>
      </c>
      <c r="C18" s="99">
        <v>8387</v>
      </c>
      <c r="D18" s="99">
        <v>3875</v>
      </c>
      <c r="E18" s="99">
        <v>219</v>
      </c>
      <c r="F18" s="99">
        <v>3138</v>
      </c>
      <c r="G18" s="100">
        <v>373</v>
      </c>
    </row>
    <row r="19" spans="2:7" ht="18.75" customHeight="1">
      <c r="B19" s="4" t="s">
        <v>114</v>
      </c>
      <c r="C19" s="99">
        <v>7064</v>
      </c>
      <c r="D19" s="99">
        <v>3184</v>
      </c>
      <c r="E19" s="99">
        <v>87</v>
      </c>
      <c r="F19" s="99">
        <v>2642</v>
      </c>
      <c r="G19" s="100">
        <v>351</v>
      </c>
    </row>
    <row r="20" spans="2:7" ht="18.75" customHeight="1">
      <c r="B20" s="4" t="s">
        <v>115</v>
      </c>
      <c r="C20" s="99">
        <v>4626</v>
      </c>
      <c r="D20" s="99">
        <v>2162</v>
      </c>
      <c r="E20" s="99">
        <v>28</v>
      </c>
      <c r="F20" s="99">
        <v>1788</v>
      </c>
      <c r="G20" s="100">
        <v>295</v>
      </c>
    </row>
    <row r="21" spans="2:7" ht="18.75" customHeight="1">
      <c r="B21" s="4" t="s">
        <v>116</v>
      </c>
      <c r="C21" s="99">
        <v>2238</v>
      </c>
      <c r="D21" s="99">
        <v>941</v>
      </c>
      <c r="E21" s="99">
        <v>9</v>
      </c>
      <c r="F21" s="99">
        <v>687</v>
      </c>
      <c r="G21" s="100">
        <v>195</v>
      </c>
    </row>
    <row r="22" spans="2:7" ht="18.75" customHeight="1">
      <c r="B22" s="4" t="s">
        <v>117</v>
      </c>
      <c r="C22" s="99">
        <v>723</v>
      </c>
      <c r="D22" s="99">
        <v>224</v>
      </c>
      <c r="E22" s="101">
        <v>1</v>
      </c>
      <c r="F22" s="101">
        <v>141</v>
      </c>
      <c r="G22" s="100">
        <v>70</v>
      </c>
    </row>
    <row r="23" spans="2:7" ht="18.75" customHeight="1">
      <c r="B23" s="4" t="s">
        <v>118</v>
      </c>
      <c r="C23" s="99">
        <v>149</v>
      </c>
      <c r="D23" s="99">
        <v>31</v>
      </c>
      <c r="E23" s="157" t="s">
        <v>189</v>
      </c>
      <c r="F23" s="155">
        <v>16</v>
      </c>
      <c r="G23" s="100">
        <v>15</v>
      </c>
    </row>
    <row r="24" spans="2:7" ht="18.75" customHeight="1" thickBot="1">
      <c r="B24" s="102" t="s">
        <v>119</v>
      </c>
      <c r="C24" s="99">
        <v>17</v>
      </c>
      <c r="D24" s="99">
        <v>2</v>
      </c>
      <c r="E24" s="158" t="s">
        <v>189</v>
      </c>
      <c r="F24" s="156">
        <v>1</v>
      </c>
      <c r="G24" s="104">
        <v>1</v>
      </c>
    </row>
    <row r="25" spans="2:7" ht="18.75" customHeight="1" thickBot="1">
      <c r="B25" s="223"/>
      <c r="C25" s="223"/>
      <c r="D25" s="223"/>
      <c r="E25" s="224"/>
      <c r="F25" s="224"/>
      <c r="G25" s="224"/>
    </row>
    <row r="26" spans="2:7" ht="18.75" customHeight="1">
      <c r="B26" s="216" t="s">
        <v>95</v>
      </c>
      <c r="C26" s="217"/>
      <c r="D26" s="220" t="s">
        <v>120</v>
      </c>
      <c r="E26" s="220"/>
      <c r="F26" s="220"/>
      <c r="G26" s="221"/>
    </row>
    <row r="27" spans="2:7" ht="18.75" customHeight="1">
      <c r="B27" s="218"/>
      <c r="C27" s="219"/>
      <c r="D27" s="3" t="s">
        <v>96</v>
      </c>
      <c r="E27" s="94" t="s">
        <v>98</v>
      </c>
      <c r="F27" s="3" t="s">
        <v>99</v>
      </c>
      <c r="G27" s="95" t="s">
        <v>100</v>
      </c>
    </row>
    <row r="28" spans="2:7" ht="18.75" customHeight="1">
      <c r="B28" s="222" t="s">
        <v>101</v>
      </c>
      <c r="C28" s="219"/>
      <c r="D28" s="105">
        <f>SUM(D29:D46)</f>
        <v>47530</v>
      </c>
      <c r="E28" s="105">
        <f>SUM(E29:E46)</f>
        <v>10816</v>
      </c>
      <c r="F28" s="105">
        <f>SUM(F29:F46)</f>
        <v>27108</v>
      </c>
      <c r="G28" s="106">
        <f>SUM(G29:G46)</f>
        <v>7592</v>
      </c>
    </row>
    <row r="29" spans="2:7" ht="18.75" customHeight="1">
      <c r="B29" s="211" t="s">
        <v>102</v>
      </c>
      <c r="C29" s="212"/>
      <c r="D29" s="101">
        <v>2358</v>
      </c>
      <c r="E29" s="101">
        <v>2339</v>
      </c>
      <c r="F29" s="101">
        <v>12</v>
      </c>
      <c r="G29" s="152" t="s">
        <v>191</v>
      </c>
    </row>
    <row r="30" spans="2:7" ht="18.75" customHeight="1">
      <c r="B30" s="211" t="s">
        <v>103</v>
      </c>
      <c r="C30" s="212"/>
      <c r="D30" s="101">
        <v>2683</v>
      </c>
      <c r="E30" s="101">
        <v>2333</v>
      </c>
      <c r="F30" s="101">
        <v>175</v>
      </c>
      <c r="G30" s="100">
        <v>9</v>
      </c>
    </row>
    <row r="31" spans="2:7" ht="18.75" customHeight="1">
      <c r="B31" s="211" t="s">
        <v>104</v>
      </c>
      <c r="C31" s="212"/>
      <c r="D31" s="101">
        <v>2632</v>
      </c>
      <c r="E31" s="101">
        <v>1516</v>
      </c>
      <c r="F31" s="101">
        <v>902</v>
      </c>
      <c r="G31" s="100">
        <v>37</v>
      </c>
    </row>
    <row r="32" spans="2:7" ht="18.75" customHeight="1">
      <c r="B32" s="211" t="s">
        <v>105</v>
      </c>
      <c r="C32" s="212"/>
      <c r="D32" s="101">
        <v>2675</v>
      </c>
      <c r="E32" s="101">
        <v>984</v>
      </c>
      <c r="F32" s="101">
        <v>1512</v>
      </c>
      <c r="G32" s="100">
        <v>77</v>
      </c>
    </row>
    <row r="33" spans="2:7" ht="18.75" customHeight="1">
      <c r="B33" s="211" t="s">
        <v>106</v>
      </c>
      <c r="C33" s="212"/>
      <c r="D33" s="101">
        <v>3053</v>
      </c>
      <c r="E33" s="101">
        <v>725</v>
      </c>
      <c r="F33" s="101">
        <v>2047</v>
      </c>
      <c r="G33" s="100">
        <v>170</v>
      </c>
    </row>
    <row r="34" spans="2:7" ht="18.75" customHeight="1">
      <c r="B34" s="211" t="s">
        <v>107</v>
      </c>
      <c r="C34" s="212"/>
      <c r="D34" s="101">
        <v>3650</v>
      </c>
      <c r="E34" s="101">
        <v>703</v>
      </c>
      <c r="F34" s="101">
        <v>2584</v>
      </c>
      <c r="G34" s="100">
        <v>230</v>
      </c>
    </row>
    <row r="35" spans="2:7" ht="18.75" customHeight="1">
      <c r="B35" s="211" t="s">
        <v>108</v>
      </c>
      <c r="C35" s="212"/>
      <c r="D35" s="101">
        <v>4433</v>
      </c>
      <c r="E35" s="101">
        <v>810</v>
      </c>
      <c r="F35" s="101">
        <v>3124</v>
      </c>
      <c r="G35" s="100">
        <v>355</v>
      </c>
    </row>
    <row r="36" spans="2:7" ht="18.75" customHeight="1">
      <c r="B36" s="211" t="s">
        <v>109</v>
      </c>
      <c r="C36" s="212"/>
      <c r="D36" s="101">
        <v>3850</v>
      </c>
      <c r="E36" s="101">
        <v>547</v>
      </c>
      <c r="F36" s="101">
        <v>2742</v>
      </c>
      <c r="G36" s="100">
        <v>421</v>
      </c>
    </row>
    <row r="37" spans="2:7" ht="18.75" customHeight="1">
      <c r="B37" s="211" t="s">
        <v>110</v>
      </c>
      <c r="C37" s="212"/>
      <c r="D37" s="101">
        <v>3103</v>
      </c>
      <c r="E37" s="101">
        <v>281</v>
      </c>
      <c r="F37" s="101">
        <v>2306</v>
      </c>
      <c r="G37" s="100">
        <v>407</v>
      </c>
    </row>
    <row r="38" spans="2:7" ht="18.75" customHeight="1">
      <c r="B38" s="211" t="s">
        <v>111</v>
      </c>
      <c r="C38" s="212"/>
      <c r="D38" s="101">
        <v>2759</v>
      </c>
      <c r="E38" s="101">
        <v>172</v>
      </c>
      <c r="F38" s="101">
        <v>2101</v>
      </c>
      <c r="G38" s="100">
        <v>391</v>
      </c>
    </row>
    <row r="39" spans="2:7" ht="18.75" customHeight="1">
      <c r="B39" s="211" t="s">
        <v>112</v>
      </c>
      <c r="C39" s="212"/>
      <c r="D39" s="101">
        <v>3549</v>
      </c>
      <c r="E39" s="101">
        <v>121</v>
      </c>
      <c r="F39" s="101">
        <v>2676</v>
      </c>
      <c r="G39" s="100">
        <v>654</v>
      </c>
    </row>
    <row r="40" spans="2:7" ht="18.75" customHeight="1">
      <c r="B40" s="211" t="s">
        <v>113</v>
      </c>
      <c r="C40" s="212"/>
      <c r="D40" s="101">
        <v>4512</v>
      </c>
      <c r="E40" s="101">
        <v>115</v>
      </c>
      <c r="F40" s="101">
        <v>3162</v>
      </c>
      <c r="G40" s="100">
        <v>1096</v>
      </c>
    </row>
    <row r="41" spans="2:7" ht="18.75" customHeight="1">
      <c r="B41" s="211" t="s">
        <v>114</v>
      </c>
      <c r="C41" s="212"/>
      <c r="D41" s="101">
        <v>3880</v>
      </c>
      <c r="E41" s="101">
        <v>84</v>
      </c>
      <c r="F41" s="101">
        <v>2338</v>
      </c>
      <c r="G41" s="100">
        <v>1262</v>
      </c>
    </row>
    <row r="42" spans="2:7" ht="18.75" customHeight="1">
      <c r="B42" s="211" t="s">
        <v>115</v>
      </c>
      <c r="C42" s="212"/>
      <c r="D42" s="101">
        <v>2464</v>
      </c>
      <c r="E42" s="101">
        <v>45</v>
      </c>
      <c r="F42" s="101">
        <v>1053</v>
      </c>
      <c r="G42" s="100">
        <v>1184</v>
      </c>
    </row>
    <row r="43" spans="2:7" ht="18.75" customHeight="1">
      <c r="B43" s="211" t="s">
        <v>116</v>
      </c>
      <c r="C43" s="212"/>
      <c r="D43" s="101">
        <v>1297</v>
      </c>
      <c r="E43" s="101">
        <v>29</v>
      </c>
      <c r="F43" s="101">
        <v>312</v>
      </c>
      <c r="G43" s="100">
        <v>821</v>
      </c>
    </row>
    <row r="44" spans="2:7" ht="18.75" customHeight="1">
      <c r="B44" s="211" t="s">
        <v>117</v>
      </c>
      <c r="C44" s="212"/>
      <c r="D44" s="101">
        <v>499</v>
      </c>
      <c r="E44" s="101">
        <v>9</v>
      </c>
      <c r="F44" s="101">
        <v>58</v>
      </c>
      <c r="G44" s="100">
        <v>370</v>
      </c>
    </row>
    <row r="45" spans="2:7" ht="18.75" customHeight="1">
      <c r="B45" s="211" t="s">
        <v>118</v>
      </c>
      <c r="C45" s="212"/>
      <c r="D45" s="101">
        <v>118</v>
      </c>
      <c r="E45" s="101">
        <v>3</v>
      </c>
      <c r="F45" s="101">
        <v>4</v>
      </c>
      <c r="G45" s="100">
        <v>95</v>
      </c>
    </row>
    <row r="46" spans="2:7" ht="18.75" customHeight="1" thickBot="1">
      <c r="B46" s="213" t="s">
        <v>119</v>
      </c>
      <c r="C46" s="214"/>
      <c r="D46" s="103">
        <v>15</v>
      </c>
      <c r="E46" s="160" t="s">
        <v>192</v>
      </c>
      <c r="F46" s="161" t="s">
        <v>192</v>
      </c>
      <c r="G46" s="159">
        <v>13</v>
      </c>
    </row>
    <row r="47" spans="2:7" ht="36" customHeight="1">
      <c r="B47" s="215" t="s">
        <v>121</v>
      </c>
      <c r="C47" s="215"/>
      <c r="D47" s="215"/>
      <c r="E47" s="215"/>
      <c r="F47" s="215"/>
      <c r="G47" s="215"/>
    </row>
  </sheetData>
  <mergeCells count="28">
    <mergeCell ref="B25:G25"/>
    <mergeCell ref="B2:G2"/>
    <mergeCell ref="E3:G3"/>
    <mergeCell ref="B4:B5"/>
    <mergeCell ref="C4:C5"/>
    <mergeCell ref="D4:G4"/>
    <mergeCell ref="B37:C37"/>
    <mergeCell ref="B26:C27"/>
    <mergeCell ref="D26:G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B47:G47"/>
    <mergeCell ref="B38:C38"/>
    <mergeCell ref="B39:C39"/>
    <mergeCell ref="B40:C40"/>
    <mergeCell ref="B41:C41"/>
    <mergeCell ref="B42:C42"/>
    <mergeCell ref="B43:C43"/>
  </mergeCells>
  <phoneticPr fontId="2"/>
  <pageMargins left="0.75" right="0.15972222222222221" top="0.42" bottom="0.27" header="0.2" footer="0.26"/>
  <pageSetup paperSize="9" scale="91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B2:H14"/>
  <sheetViews>
    <sheetView showGridLines="0" zoomScaleNormal="100" zoomScaleSheetLayoutView="100" workbookViewId="0">
      <selection activeCell="I18" sqref="I18"/>
    </sheetView>
  </sheetViews>
  <sheetFormatPr defaultColWidth="9" defaultRowHeight="13.5"/>
  <cols>
    <col min="1" max="1" width="9" style="1"/>
    <col min="2" max="4" width="3.125" style="1" customWidth="1"/>
    <col min="5" max="5" width="21.5" style="1" bestFit="1" customWidth="1"/>
    <col min="6" max="8" width="12.75" style="1" customWidth="1"/>
    <col min="9" max="16384" width="9" style="1"/>
  </cols>
  <sheetData>
    <row r="2" spans="2:8" ht="23.25" customHeight="1">
      <c r="B2" s="228" t="s">
        <v>122</v>
      </c>
      <c r="C2" s="168"/>
      <c r="D2" s="168"/>
      <c r="E2" s="168"/>
      <c r="F2" s="168"/>
      <c r="G2" s="168"/>
      <c r="H2" s="168"/>
    </row>
    <row r="3" spans="2:8" ht="22.5" customHeight="1" thickBot="1">
      <c r="H3" s="107" t="s">
        <v>49</v>
      </c>
    </row>
    <row r="4" spans="2:8" ht="30" customHeight="1">
      <c r="B4" s="229"/>
      <c r="C4" s="217"/>
      <c r="D4" s="217"/>
      <c r="E4" s="217"/>
      <c r="F4" s="34" t="s">
        <v>123</v>
      </c>
      <c r="G4" s="34" t="s">
        <v>124</v>
      </c>
      <c r="H4" s="36" t="s">
        <v>125</v>
      </c>
    </row>
    <row r="5" spans="2:8" ht="30" customHeight="1">
      <c r="B5" s="230" t="s">
        <v>126</v>
      </c>
      <c r="C5" s="231"/>
      <c r="D5" s="231"/>
      <c r="E5" s="231"/>
      <c r="F5" s="108">
        <f>SUM(F6+F13)</f>
        <v>47094</v>
      </c>
      <c r="G5" s="108">
        <f>SUM(G6+G13)</f>
        <v>107713</v>
      </c>
      <c r="H5" s="109">
        <f t="shared" ref="H5:H13" si="0">G5/F5</f>
        <v>2.2871915742982121</v>
      </c>
    </row>
    <row r="6" spans="2:8" ht="30" customHeight="1">
      <c r="B6" s="232"/>
      <c r="C6" s="235" t="s">
        <v>127</v>
      </c>
      <c r="D6" s="219"/>
      <c r="E6" s="219"/>
      <c r="F6" s="110">
        <f>SUM(F7+F12)</f>
        <v>46731</v>
      </c>
      <c r="G6" s="110">
        <f>SUM(G7+G12)</f>
        <v>107160</v>
      </c>
      <c r="H6" s="111">
        <f t="shared" si="0"/>
        <v>2.2931244783976377</v>
      </c>
    </row>
    <row r="7" spans="2:8" ht="30" customHeight="1">
      <c r="B7" s="233"/>
      <c r="C7" s="231"/>
      <c r="D7" s="235" t="s">
        <v>128</v>
      </c>
      <c r="E7" s="219"/>
      <c r="F7" s="110">
        <f>SUM(F8:F11)</f>
        <v>46231</v>
      </c>
      <c r="G7" s="110">
        <f>SUM(G8:G11)</f>
        <v>106295</v>
      </c>
      <c r="H7" s="111">
        <f t="shared" si="0"/>
        <v>2.2992148125716509</v>
      </c>
    </row>
    <row r="8" spans="2:8" ht="30" customHeight="1">
      <c r="B8" s="233"/>
      <c r="C8" s="219"/>
      <c r="D8" s="231"/>
      <c r="E8" s="112" t="s">
        <v>129</v>
      </c>
      <c r="F8" s="110">
        <v>33289</v>
      </c>
      <c r="G8" s="110">
        <v>84686</v>
      </c>
      <c r="H8" s="111">
        <f t="shared" si="0"/>
        <v>2.5439634714169848</v>
      </c>
    </row>
    <row r="9" spans="2:8" ht="30" customHeight="1">
      <c r="B9" s="233"/>
      <c r="C9" s="219"/>
      <c r="D9" s="219"/>
      <c r="E9" s="113" t="s">
        <v>130</v>
      </c>
      <c r="F9" s="110">
        <v>1008</v>
      </c>
      <c r="G9" s="110">
        <v>2209</v>
      </c>
      <c r="H9" s="111">
        <f t="shared" si="0"/>
        <v>2.191468253968254</v>
      </c>
    </row>
    <row r="10" spans="2:8" ht="30" customHeight="1">
      <c r="B10" s="233"/>
      <c r="C10" s="219"/>
      <c r="D10" s="219"/>
      <c r="E10" s="114" t="s">
        <v>131</v>
      </c>
      <c r="F10" s="110">
        <v>11035</v>
      </c>
      <c r="G10" s="110">
        <v>17822</v>
      </c>
      <c r="H10" s="111">
        <f t="shared" si="0"/>
        <v>1.6150430448572723</v>
      </c>
    </row>
    <row r="11" spans="2:8" ht="30" customHeight="1">
      <c r="B11" s="233"/>
      <c r="C11" s="219"/>
      <c r="D11" s="219"/>
      <c r="E11" s="115" t="s">
        <v>132</v>
      </c>
      <c r="F11" s="110">
        <v>899</v>
      </c>
      <c r="G11" s="110">
        <v>1578</v>
      </c>
      <c r="H11" s="111">
        <f t="shared" si="0"/>
        <v>1.7552836484983314</v>
      </c>
    </row>
    <row r="12" spans="2:8" ht="30" customHeight="1">
      <c r="B12" s="233"/>
      <c r="C12" s="219"/>
      <c r="D12" s="219" t="s">
        <v>133</v>
      </c>
      <c r="E12" s="219"/>
      <c r="F12" s="110">
        <v>500</v>
      </c>
      <c r="G12" s="110">
        <v>865</v>
      </c>
      <c r="H12" s="111">
        <f t="shared" si="0"/>
        <v>1.73</v>
      </c>
    </row>
    <row r="13" spans="2:8" ht="30" customHeight="1" thickBot="1">
      <c r="B13" s="234"/>
      <c r="C13" s="236" t="s">
        <v>134</v>
      </c>
      <c r="D13" s="236"/>
      <c r="E13" s="236"/>
      <c r="F13" s="116">
        <v>363</v>
      </c>
      <c r="G13" s="116">
        <v>553</v>
      </c>
      <c r="H13" s="117">
        <f t="shared" si="0"/>
        <v>1.5234159779614325</v>
      </c>
    </row>
    <row r="14" spans="2:8" ht="20.25" customHeight="1">
      <c r="B14" s="227" t="s">
        <v>135</v>
      </c>
      <c r="C14" s="227"/>
      <c r="D14" s="227"/>
      <c r="E14" s="227"/>
      <c r="F14" s="227"/>
      <c r="G14" s="227"/>
      <c r="H14" s="227"/>
    </row>
  </sheetData>
  <mergeCells count="11">
    <mergeCell ref="B14:H14"/>
    <mergeCell ref="B2:H2"/>
    <mergeCell ref="B4:E4"/>
    <mergeCell ref="B5:E5"/>
    <mergeCell ref="B6:B13"/>
    <mergeCell ref="C6:E6"/>
    <mergeCell ref="C7:C12"/>
    <mergeCell ref="D7:E7"/>
    <mergeCell ref="D8:D11"/>
    <mergeCell ref="D12:E12"/>
    <mergeCell ref="C13:E13"/>
  </mergeCells>
  <phoneticPr fontId="2"/>
  <pageMargins left="0.64" right="0.31458333333333333" top="0.98402777777777772" bottom="0.98402777777777772" header="0.51180555555555551" footer="0.51180555555555551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L34"/>
  <sheetViews>
    <sheetView showGridLines="0" zoomScale="90" zoomScaleNormal="90" zoomScaleSheetLayoutView="90" workbookViewId="0">
      <selection activeCell="F55" sqref="F55"/>
    </sheetView>
  </sheetViews>
  <sheetFormatPr defaultColWidth="9" defaultRowHeight="13.5"/>
  <cols>
    <col min="1" max="1" width="9" style="138"/>
    <col min="2" max="2" width="3.875" style="138" customWidth="1"/>
    <col min="3" max="3" width="10.75" style="138" customWidth="1"/>
    <col min="4" max="4" width="12.375" style="138" customWidth="1"/>
    <col min="5" max="7" width="10.375" style="138" bestFit="1" customWidth="1"/>
    <col min="8" max="11" width="9.25" style="138" bestFit="1" customWidth="1"/>
    <col min="12" max="16384" width="9" style="138"/>
  </cols>
  <sheetData>
    <row r="2" spans="2:12" ht="21.75" customHeight="1">
      <c r="B2" s="189" t="s">
        <v>136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2" ht="18.75" customHeight="1" thickBot="1">
      <c r="H3" s="192" t="s">
        <v>184</v>
      </c>
      <c r="I3" s="193"/>
      <c r="J3" s="193"/>
      <c r="K3" s="193"/>
    </row>
    <row r="4" spans="2:12" ht="17.25" customHeight="1">
      <c r="B4" s="239" t="s">
        <v>137</v>
      </c>
      <c r="C4" s="240"/>
      <c r="D4" s="245" t="s">
        <v>138</v>
      </c>
      <c r="E4" s="247" t="s">
        <v>139</v>
      </c>
      <c r="F4" s="195"/>
      <c r="G4" s="195"/>
      <c r="H4" s="195"/>
      <c r="I4" s="195"/>
      <c r="J4" s="195"/>
      <c r="K4" s="248"/>
    </row>
    <row r="5" spans="2:12" ht="19.5" customHeight="1">
      <c r="B5" s="241"/>
      <c r="C5" s="242"/>
      <c r="D5" s="246"/>
      <c r="E5" s="249" t="s">
        <v>140</v>
      </c>
      <c r="F5" s="251" t="s">
        <v>141</v>
      </c>
      <c r="G5" s="250"/>
      <c r="H5" s="250"/>
      <c r="I5" s="250"/>
      <c r="J5" s="250"/>
      <c r="K5" s="252" t="s">
        <v>142</v>
      </c>
    </row>
    <row r="6" spans="2:12" ht="43.5" customHeight="1">
      <c r="B6" s="243"/>
      <c r="C6" s="244"/>
      <c r="D6" s="246"/>
      <c r="E6" s="250"/>
      <c r="F6" s="139" t="s">
        <v>140</v>
      </c>
      <c r="G6" s="140" t="s">
        <v>143</v>
      </c>
      <c r="H6" s="141" t="s">
        <v>144</v>
      </c>
      <c r="I6" s="141" t="s">
        <v>145</v>
      </c>
      <c r="J6" s="140" t="s">
        <v>146</v>
      </c>
      <c r="K6" s="253"/>
    </row>
    <row r="7" spans="2:12" ht="21" customHeight="1">
      <c r="B7" s="254" t="s">
        <v>34</v>
      </c>
      <c r="C7" s="255"/>
      <c r="D7" s="118">
        <v>95171</v>
      </c>
      <c r="E7" s="118">
        <v>48731</v>
      </c>
      <c r="F7" s="118">
        <v>46843</v>
      </c>
      <c r="G7" s="118">
        <v>37736</v>
      </c>
      <c r="H7" s="118">
        <v>6684</v>
      </c>
      <c r="I7" s="118">
        <v>1134</v>
      </c>
      <c r="J7" s="118">
        <v>1289</v>
      </c>
      <c r="K7" s="147">
        <v>1888</v>
      </c>
    </row>
    <row r="8" spans="2:12" ht="21" customHeight="1">
      <c r="B8" s="237" t="s">
        <v>147</v>
      </c>
      <c r="C8" s="238"/>
      <c r="D8" s="119">
        <v>63683</v>
      </c>
      <c r="E8" s="120">
        <v>41657</v>
      </c>
      <c r="F8" s="120">
        <v>39990</v>
      </c>
      <c r="G8" s="120">
        <v>33099</v>
      </c>
      <c r="H8" s="120">
        <v>4914</v>
      </c>
      <c r="I8" s="120">
        <v>1134</v>
      </c>
      <c r="J8" s="120">
        <v>843</v>
      </c>
      <c r="K8" s="148">
        <v>1667</v>
      </c>
    </row>
    <row r="9" spans="2:12" ht="21" customHeight="1">
      <c r="B9" s="237" t="s">
        <v>148</v>
      </c>
      <c r="C9" s="238"/>
      <c r="D9" s="119">
        <f>D7-D8</f>
        <v>31488</v>
      </c>
      <c r="E9" s="120">
        <f t="shared" ref="E9:K9" si="0">E7-E8</f>
        <v>7074</v>
      </c>
      <c r="F9" s="120">
        <f t="shared" si="0"/>
        <v>6853</v>
      </c>
      <c r="G9" s="120">
        <f t="shared" si="0"/>
        <v>4637</v>
      </c>
      <c r="H9" s="120">
        <f t="shared" si="0"/>
        <v>1770</v>
      </c>
      <c r="I9" s="120">
        <f t="shared" si="0"/>
        <v>0</v>
      </c>
      <c r="J9" s="120">
        <f t="shared" si="0"/>
        <v>446</v>
      </c>
      <c r="K9" s="148">
        <f t="shared" si="0"/>
        <v>221</v>
      </c>
      <c r="L9" s="146"/>
    </row>
    <row r="10" spans="2:12" ht="21" customHeight="1">
      <c r="B10" s="237"/>
      <c r="C10" s="238"/>
      <c r="D10" s="119"/>
      <c r="E10" s="120"/>
      <c r="F10" s="120"/>
      <c r="G10" s="120"/>
      <c r="H10" s="120"/>
      <c r="I10" s="120"/>
      <c r="J10" s="120"/>
      <c r="K10" s="148"/>
    </row>
    <row r="11" spans="2:12" ht="21" customHeight="1">
      <c r="B11" s="237" t="s">
        <v>97</v>
      </c>
      <c r="C11" s="238"/>
      <c r="D11" s="119">
        <v>46348</v>
      </c>
      <c r="E11" s="120">
        <v>27203</v>
      </c>
      <c r="F11" s="120">
        <v>26014</v>
      </c>
      <c r="G11" s="120">
        <v>24189</v>
      </c>
      <c r="H11" s="120">
        <v>606</v>
      </c>
      <c r="I11" s="120">
        <v>558</v>
      </c>
      <c r="J11" s="120">
        <v>661</v>
      </c>
      <c r="K11" s="148">
        <v>1189</v>
      </c>
    </row>
    <row r="12" spans="2:12" ht="21" customHeight="1">
      <c r="B12" s="237" t="s">
        <v>147</v>
      </c>
      <c r="C12" s="238"/>
      <c r="D12" s="119">
        <v>32360</v>
      </c>
      <c r="E12" s="120">
        <v>22855</v>
      </c>
      <c r="F12" s="120">
        <v>21839</v>
      </c>
      <c r="G12" s="120">
        <v>20728</v>
      </c>
      <c r="H12" s="120">
        <v>217</v>
      </c>
      <c r="I12" s="120">
        <v>558</v>
      </c>
      <c r="J12" s="120">
        <v>336</v>
      </c>
      <c r="K12" s="148">
        <v>1016</v>
      </c>
    </row>
    <row r="13" spans="2:12" ht="21" customHeight="1">
      <c r="B13" s="237" t="s">
        <v>148</v>
      </c>
      <c r="C13" s="238"/>
      <c r="D13" s="119">
        <f>D11-D12</f>
        <v>13988</v>
      </c>
      <c r="E13" s="120">
        <f t="shared" ref="E13:K13" si="1">E11-E12</f>
        <v>4348</v>
      </c>
      <c r="F13" s="120">
        <f t="shared" si="1"/>
        <v>4175</v>
      </c>
      <c r="G13" s="120">
        <f t="shared" si="1"/>
        <v>3461</v>
      </c>
      <c r="H13" s="120">
        <f t="shared" si="1"/>
        <v>389</v>
      </c>
      <c r="I13" s="120">
        <f t="shared" si="1"/>
        <v>0</v>
      </c>
      <c r="J13" s="120">
        <f t="shared" si="1"/>
        <v>325</v>
      </c>
      <c r="K13" s="148">
        <f t="shared" si="1"/>
        <v>173</v>
      </c>
    </row>
    <row r="14" spans="2:12" ht="21" customHeight="1">
      <c r="B14" s="237"/>
      <c r="C14" s="238"/>
      <c r="D14" s="119"/>
      <c r="E14" s="120"/>
      <c r="F14" s="120"/>
      <c r="G14" s="120"/>
      <c r="H14" s="120"/>
      <c r="I14" s="121"/>
      <c r="J14" s="120"/>
      <c r="K14" s="148"/>
    </row>
    <row r="15" spans="2:12" ht="21" customHeight="1">
      <c r="B15" s="237" t="s">
        <v>120</v>
      </c>
      <c r="C15" s="238"/>
      <c r="D15" s="119">
        <v>48823</v>
      </c>
      <c r="E15" s="120">
        <v>21528</v>
      </c>
      <c r="F15" s="120">
        <v>20829</v>
      </c>
      <c r="G15" s="120">
        <v>13547</v>
      </c>
      <c r="H15" s="120">
        <v>6078</v>
      </c>
      <c r="I15" s="120">
        <v>576</v>
      </c>
      <c r="J15" s="120">
        <v>628</v>
      </c>
      <c r="K15" s="148">
        <v>699</v>
      </c>
    </row>
    <row r="16" spans="2:12" ht="21" customHeight="1">
      <c r="B16" s="237" t="s">
        <v>147</v>
      </c>
      <c r="C16" s="238"/>
      <c r="D16" s="119">
        <v>31323</v>
      </c>
      <c r="E16" s="120">
        <v>18802</v>
      </c>
      <c r="F16" s="120">
        <v>18151</v>
      </c>
      <c r="G16" s="120">
        <v>12371</v>
      </c>
      <c r="H16" s="120">
        <v>4697</v>
      </c>
      <c r="I16" s="121">
        <v>576</v>
      </c>
      <c r="J16" s="120">
        <v>507</v>
      </c>
      <c r="K16" s="148">
        <v>651</v>
      </c>
    </row>
    <row r="17" spans="2:11" ht="21" customHeight="1" thickBot="1">
      <c r="B17" s="256" t="s">
        <v>148</v>
      </c>
      <c r="C17" s="257"/>
      <c r="D17" s="122">
        <f>D15-D16</f>
        <v>17500</v>
      </c>
      <c r="E17" s="123">
        <f t="shared" ref="E17:K17" si="2">E15-E16</f>
        <v>2726</v>
      </c>
      <c r="F17" s="123">
        <f t="shared" si="2"/>
        <v>2678</v>
      </c>
      <c r="G17" s="123">
        <f t="shared" si="2"/>
        <v>1176</v>
      </c>
      <c r="H17" s="123">
        <f t="shared" si="2"/>
        <v>1381</v>
      </c>
      <c r="I17" s="123">
        <f t="shared" si="2"/>
        <v>0</v>
      </c>
      <c r="J17" s="123">
        <f t="shared" si="2"/>
        <v>121</v>
      </c>
      <c r="K17" s="149">
        <f t="shared" si="2"/>
        <v>48</v>
      </c>
    </row>
    <row r="18" spans="2:11" ht="17.25" customHeight="1" thickBot="1"/>
    <row r="19" spans="2:11" ht="18.75" customHeight="1">
      <c r="B19" s="239" t="s">
        <v>137</v>
      </c>
      <c r="C19" s="240"/>
      <c r="D19" s="247" t="s">
        <v>149</v>
      </c>
      <c r="E19" s="195"/>
      <c r="F19" s="195"/>
      <c r="G19" s="248"/>
      <c r="H19" s="124"/>
      <c r="I19" s="124"/>
      <c r="J19" s="124"/>
      <c r="K19" s="124"/>
    </row>
    <row r="20" spans="2:11">
      <c r="B20" s="241"/>
      <c r="C20" s="242"/>
      <c r="D20" s="258" t="s">
        <v>140</v>
      </c>
      <c r="E20" s="259" t="s">
        <v>150</v>
      </c>
      <c r="F20" s="259" t="s">
        <v>151</v>
      </c>
      <c r="G20" s="252" t="s">
        <v>152</v>
      </c>
      <c r="H20" s="124"/>
      <c r="I20" s="124"/>
      <c r="J20" s="124"/>
      <c r="K20" s="124"/>
    </row>
    <row r="21" spans="2:11">
      <c r="B21" s="243"/>
      <c r="C21" s="244"/>
      <c r="D21" s="250"/>
      <c r="E21" s="250"/>
      <c r="F21" s="250"/>
      <c r="G21" s="253"/>
    </row>
    <row r="22" spans="2:11" ht="21" customHeight="1">
      <c r="B22" s="254" t="s">
        <v>34</v>
      </c>
      <c r="C22" s="255"/>
      <c r="D22" s="118">
        <v>32057</v>
      </c>
      <c r="E22" s="118">
        <v>12338</v>
      </c>
      <c r="F22" s="118">
        <v>4028</v>
      </c>
      <c r="G22" s="147">
        <v>15691</v>
      </c>
    </row>
    <row r="23" spans="2:11" ht="21" customHeight="1">
      <c r="B23" s="237" t="s">
        <v>147</v>
      </c>
      <c r="C23" s="238"/>
      <c r="D23" s="120">
        <v>10933</v>
      </c>
      <c r="E23" s="120">
        <v>5353</v>
      </c>
      <c r="F23" s="120">
        <v>4025</v>
      </c>
      <c r="G23" s="148">
        <v>1555</v>
      </c>
    </row>
    <row r="24" spans="2:11" ht="21" customHeight="1">
      <c r="B24" s="237" t="s">
        <v>148</v>
      </c>
      <c r="C24" s="238"/>
      <c r="D24" s="120">
        <f>D22-D23</f>
        <v>21124</v>
      </c>
      <c r="E24" s="120">
        <f t="shared" ref="E24:G24" si="3">E22-E23</f>
        <v>6985</v>
      </c>
      <c r="F24" s="120">
        <f t="shared" si="3"/>
        <v>3</v>
      </c>
      <c r="G24" s="148">
        <f t="shared" si="3"/>
        <v>14136</v>
      </c>
    </row>
    <row r="25" spans="2:11" ht="21" customHeight="1">
      <c r="B25" s="237"/>
      <c r="C25" s="238"/>
      <c r="D25" s="120"/>
      <c r="E25" s="120"/>
      <c r="F25" s="120"/>
      <c r="G25" s="148"/>
    </row>
    <row r="26" spans="2:11" ht="21" customHeight="1">
      <c r="B26" s="237" t="s">
        <v>97</v>
      </c>
      <c r="C26" s="238"/>
      <c r="D26" s="120">
        <v>11560</v>
      </c>
      <c r="E26" s="120">
        <v>1374</v>
      </c>
      <c r="F26" s="120">
        <v>2087</v>
      </c>
      <c r="G26" s="148">
        <v>8099</v>
      </c>
    </row>
    <row r="27" spans="2:11" ht="21" customHeight="1">
      <c r="B27" s="237" t="s">
        <v>147</v>
      </c>
      <c r="C27" s="238"/>
      <c r="D27" s="120">
        <v>3369</v>
      </c>
      <c r="E27" s="120">
        <v>356</v>
      </c>
      <c r="F27" s="120">
        <v>2086</v>
      </c>
      <c r="G27" s="148">
        <v>927</v>
      </c>
    </row>
    <row r="28" spans="2:11" ht="21" customHeight="1">
      <c r="B28" s="237" t="s">
        <v>148</v>
      </c>
      <c r="C28" s="238"/>
      <c r="D28" s="120">
        <f>D26-D27</f>
        <v>8191</v>
      </c>
      <c r="E28" s="120">
        <f t="shared" ref="E28:G28" si="4">E26-E27</f>
        <v>1018</v>
      </c>
      <c r="F28" s="120">
        <f t="shared" si="4"/>
        <v>1</v>
      </c>
      <c r="G28" s="148">
        <f t="shared" si="4"/>
        <v>7172</v>
      </c>
    </row>
    <row r="29" spans="2:11" ht="21" customHeight="1">
      <c r="B29" s="237"/>
      <c r="C29" s="238"/>
      <c r="D29" s="120"/>
      <c r="E29" s="120"/>
      <c r="F29" s="120"/>
      <c r="G29" s="148"/>
    </row>
    <row r="30" spans="2:11" ht="21" customHeight="1">
      <c r="B30" s="237" t="s">
        <v>120</v>
      </c>
      <c r="C30" s="238"/>
      <c r="D30" s="120">
        <v>20497</v>
      </c>
      <c r="E30" s="120">
        <v>10964</v>
      </c>
      <c r="F30" s="120">
        <v>1941</v>
      </c>
      <c r="G30" s="148">
        <v>7592</v>
      </c>
    </row>
    <row r="31" spans="2:11" ht="21" customHeight="1">
      <c r="B31" s="237" t="s">
        <v>147</v>
      </c>
      <c r="C31" s="238"/>
      <c r="D31" s="120">
        <v>7564</v>
      </c>
      <c r="E31" s="120">
        <v>4997</v>
      </c>
      <c r="F31" s="120">
        <v>1939</v>
      </c>
      <c r="G31" s="148">
        <v>628</v>
      </c>
    </row>
    <row r="32" spans="2:11" ht="21" customHeight="1" thickBot="1">
      <c r="B32" s="256" t="s">
        <v>148</v>
      </c>
      <c r="C32" s="257"/>
      <c r="D32" s="123">
        <f>D30-D31</f>
        <v>12933</v>
      </c>
      <c r="E32" s="123">
        <f t="shared" ref="E32:G32" si="5">E30-E31</f>
        <v>5967</v>
      </c>
      <c r="F32" s="123">
        <f t="shared" si="5"/>
        <v>2</v>
      </c>
      <c r="G32" s="149">
        <f t="shared" si="5"/>
        <v>6964</v>
      </c>
    </row>
    <row r="33" spans="2:11" ht="29.25" customHeight="1">
      <c r="B33" s="260" t="s">
        <v>153</v>
      </c>
      <c r="C33" s="260"/>
      <c r="D33" s="260"/>
      <c r="E33" s="260"/>
      <c r="F33" s="260"/>
      <c r="G33" s="260"/>
      <c r="H33" s="260"/>
      <c r="I33" s="260"/>
      <c r="J33" s="260"/>
      <c r="K33" s="260"/>
    </row>
    <row r="34" spans="2:11">
      <c r="C34" s="138" t="s">
        <v>154</v>
      </c>
    </row>
  </sheetData>
  <mergeCells count="37">
    <mergeCell ref="B29:C29"/>
    <mergeCell ref="B30:C30"/>
    <mergeCell ref="B31:C31"/>
    <mergeCell ref="B32:C32"/>
    <mergeCell ref="B33:K33"/>
    <mergeCell ref="B28:C28"/>
    <mergeCell ref="D19:G19"/>
    <mergeCell ref="D20:D21"/>
    <mergeCell ref="E20:E21"/>
    <mergeCell ref="F20:F21"/>
    <mergeCell ref="G20:G21"/>
    <mergeCell ref="B22:C22"/>
    <mergeCell ref="B19:C21"/>
    <mergeCell ref="B23:C23"/>
    <mergeCell ref="B24:C24"/>
    <mergeCell ref="B25:C25"/>
    <mergeCell ref="B26:C26"/>
    <mergeCell ref="B27:C27"/>
    <mergeCell ref="B13:C13"/>
    <mergeCell ref="B14:C14"/>
    <mergeCell ref="B15:C15"/>
    <mergeCell ref="B16:C16"/>
    <mergeCell ref="B17:C17"/>
    <mergeCell ref="B12:C12"/>
    <mergeCell ref="B2:K2"/>
    <mergeCell ref="H3:K3"/>
    <mergeCell ref="B4:C6"/>
    <mergeCell ref="D4:D6"/>
    <mergeCell ref="E4:K4"/>
    <mergeCell ref="E5:E6"/>
    <mergeCell ref="F5:J5"/>
    <mergeCell ref="K5:K6"/>
    <mergeCell ref="B7:C7"/>
    <mergeCell ref="B8:C8"/>
    <mergeCell ref="B9:C9"/>
    <mergeCell ref="B10:C10"/>
    <mergeCell ref="B11:C11"/>
  </mergeCells>
  <phoneticPr fontId="2"/>
  <pageMargins left="0.70866141732283472" right="0.23622047244094491" top="0.74803149606299213" bottom="0.98425196850393704" header="0.51181102362204722" footer="0.51181102362204722"/>
  <pageSetup paperSize="9" scale="71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12</vt:lpstr>
      <vt:lpstr>13</vt:lpstr>
      <vt:lpstr>14</vt:lpstr>
      <vt:lpstr>15(1)</vt:lpstr>
      <vt:lpstr>15(2)</vt:lpstr>
      <vt:lpstr>16</vt:lpstr>
      <vt:lpstr>17</vt:lpstr>
      <vt:lpstr>18</vt:lpstr>
      <vt:lpstr>19 </vt:lpstr>
      <vt:lpstr>20 </vt:lpstr>
      <vt:lpstr>'12'!Print_Area</vt:lpstr>
      <vt:lpstr>'13'!Print_Area</vt:lpstr>
      <vt:lpstr>'14'!Print_Area</vt:lpstr>
      <vt:lpstr>'15(1)'!Print_Area</vt:lpstr>
      <vt:lpstr>'15(2)'!Print_Area</vt:lpstr>
      <vt:lpstr>'16'!Print_Area</vt:lpstr>
      <vt:lpstr>'17'!Print_Area</vt:lpstr>
      <vt:lpstr>'18'!Print_Area</vt:lpstr>
      <vt:lpstr>'19 '!Print_Area</vt:lpstr>
      <vt:lpstr>'20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2024-02-28T06:07:59Z</dcterms:modified>
</cp:coreProperties>
</file>